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6380" windowHeight="8130" tabRatio="266"/>
  </bookViews>
  <sheets>
    <sheet name="Seniors" sheetId="1" r:id="rId1"/>
    <sheet name="Juniors" sheetId="2" r:id="rId2"/>
  </sheets>
  <calcPr calcId="125725"/>
</workbook>
</file>

<file path=xl/calcChain.xml><?xml version="1.0" encoding="utf-8"?>
<calcChain xmlns="http://schemas.openxmlformats.org/spreadsheetml/2006/main">
  <c r="D89" i="1"/>
  <c r="D88"/>
  <c r="D87"/>
  <c r="D85"/>
  <c r="D84"/>
  <c r="D80"/>
  <c r="D81" s="1"/>
  <c r="D54"/>
  <c r="I37"/>
  <c r="D50" i="2" l="1"/>
  <c r="D49"/>
  <c r="D48"/>
  <c r="D46"/>
  <c r="D45"/>
  <c r="D41"/>
  <c r="D42" s="1"/>
  <c r="H24"/>
  <c r="G24"/>
  <c r="F24"/>
  <c r="D24"/>
  <c r="H25" s="1"/>
  <c r="I13"/>
  <c r="I5"/>
  <c r="E25" l="1"/>
  <c r="F25"/>
  <c r="G25"/>
  <c r="E24"/>
  <c r="H54" i="1"/>
  <c r="G54"/>
  <c r="F54"/>
  <c r="E54"/>
  <c r="I18" i="2" l="1"/>
  <c r="I35" i="1"/>
  <c r="I36"/>
  <c r="I34"/>
  <c r="I39"/>
  <c r="I13"/>
  <c r="I42"/>
  <c r="I26"/>
  <c r="I21"/>
  <c r="I28"/>
  <c r="I15"/>
  <c r="I40"/>
  <c r="I31"/>
  <c r="I6"/>
  <c r="I17"/>
  <c r="I14"/>
  <c r="I22"/>
  <c r="I33"/>
  <c r="I3"/>
  <c r="I30"/>
  <c r="I32"/>
  <c r="I9"/>
  <c r="I8"/>
  <c r="I10"/>
  <c r="I12"/>
  <c r="I18"/>
  <c r="I16"/>
  <c r="I7"/>
  <c r="I25"/>
  <c r="I27"/>
  <c r="I29"/>
  <c r="I19"/>
  <c r="I4"/>
  <c r="I41"/>
  <c r="I24"/>
  <c r="I38"/>
  <c r="I23"/>
  <c r="I20"/>
  <c r="I11"/>
  <c r="I5"/>
  <c r="I11" i="2"/>
  <c r="I8"/>
  <c r="I16"/>
  <c r="I10"/>
  <c r="I17"/>
  <c r="I6"/>
  <c r="I3"/>
  <c r="I7"/>
  <c r="I15"/>
  <c r="I12"/>
  <c r="I19"/>
  <c r="I9"/>
  <c r="I14"/>
  <c r="I4"/>
  <c r="F55" i="1" l="1"/>
  <c r="E55"/>
  <c r="H55"/>
  <c r="G55"/>
  <c r="I55"/>
  <c r="I54"/>
  <c r="I24" i="2"/>
  <c r="I25"/>
  <c r="D44"/>
  <c r="D43"/>
  <c r="D83" i="1"/>
  <c r="D82"/>
</calcChain>
</file>

<file path=xl/sharedStrings.xml><?xml version="1.0" encoding="utf-8"?>
<sst xmlns="http://schemas.openxmlformats.org/spreadsheetml/2006/main" count="427" uniqueCount="169">
  <si>
    <t>Competitor</t>
  </si>
  <si>
    <t>Gr.</t>
  </si>
  <si>
    <t>School</t>
  </si>
  <si>
    <t>City</t>
  </si>
  <si>
    <t>P1</t>
  </si>
  <si>
    <t>P2</t>
  </si>
  <si>
    <t>P3</t>
  </si>
  <si>
    <t>P4</t>
  </si>
  <si>
    <t>Total</t>
  </si>
  <si>
    <t>Prize</t>
  </si>
  <si>
    <t>XII</t>
  </si>
  <si>
    <t>ICHB</t>
  </si>
  <si>
    <t>Bucureşti</t>
  </si>
  <si>
    <t>X</t>
  </si>
  <si>
    <t>XI</t>
  </si>
  <si>
    <t>Iaşi</t>
  </si>
  <si>
    <t>IX</t>
  </si>
  <si>
    <t>BOCANU Marius</t>
  </si>
  <si>
    <r>
      <t>SP</t>
    </r>
    <r>
      <rPr>
        <sz val="10"/>
        <color indexed="8"/>
        <rFont val="Arial"/>
        <family val="2"/>
        <charset val="1"/>
      </rPr>
      <t>ĂTARU Ştefan</t>
    </r>
  </si>
  <si>
    <r>
      <t>Ploie</t>
    </r>
    <r>
      <rPr>
        <sz val="10"/>
        <rFont val="Arial"/>
        <family val="2"/>
        <charset val="1"/>
      </rPr>
      <t>ş</t>
    </r>
    <r>
      <rPr>
        <sz val="10"/>
        <rFont val="Arial"/>
        <family val="2"/>
      </rPr>
      <t>ti</t>
    </r>
  </si>
  <si>
    <t>LUCESCU Patrick</t>
  </si>
  <si>
    <t>Constanţa</t>
  </si>
  <si>
    <t>Grand Total</t>
  </si>
  <si>
    <t>Average</t>
  </si>
  <si>
    <t>GRADING TEAM</t>
  </si>
  <si>
    <t>PREPARATION</t>
  </si>
  <si>
    <t>GEORGESCU Flavian</t>
  </si>
  <si>
    <t>ÖZ Mustafa</t>
  </si>
  <si>
    <t>IVANOVICI Lioara</t>
  </si>
  <si>
    <t>SCHWARZ Dan</t>
  </si>
  <si>
    <t>COLOR CODES</t>
  </si>
  <si>
    <t>Counts</t>
  </si>
  <si>
    <t>ŢUREA Lucian</t>
  </si>
  <si>
    <t>ŞERBĂNESCU Dinu</t>
  </si>
  <si>
    <t>Seniors (X/XI/XII)</t>
  </si>
  <si>
    <t>VACARIU Victor</t>
  </si>
  <si>
    <t>Cadets     (IX)</t>
  </si>
  <si>
    <r>
      <t>PLOSCARU Ioan Lauren</t>
    </r>
    <r>
      <rPr>
        <sz val="10"/>
        <color indexed="8"/>
        <rFont val="Arial"/>
        <family val="2"/>
        <charset val="1"/>
      </rPr>
      <t>ţ</t>
    </r>
    <r>
      <rPr>
        <sz val="10"/>
        <color indexed="8"/>
        <rFont val="Arial"/>
        <family val="2"/>
      </rPr>
      <t>iu</t>
    </r>
  </si>
  <si>
    <t>VIII</t>
  </si>
  <si>
    <r>
      <t>Ş</t>
    </r>
    <r>
      <rPr>
        <sz val="10"/>
        <rFont val="Arial"/>
        <family val="2"/>
      </rPr>
      <t>coala nr. 97</t>
    </r>
  </si>
  <si>
    <t>STOIENESCU Paul</t>
  </si>
  <si>
    <t>VII</t>
  </si>
  <si>
    <t>TEODORESCU Ioana</t>
  </si>
  <si>
    <t>MIHALCU Alexandru</t>
  </si>
  <si>
    <t>Cadets    (IX)</t>
  </si>
  <si>
    <t>BALABAN Alexandru</t>
  </si>
  <si>
    <t>DOMINTE Ştefan</t>
  </si>
  <si>
    <t>IVANA Iulia</t>
  </si>
  <si>
    <t>LUCESCU Theodor</t>
  </si>
  <si>
    <t>MOROŞANU Robert</t>
  </si>
  <si>
    <t>PLOPEANU Tudor</t>
  </si>
  <si>
    <t>TELEANU Cristian</t>
  </si>
  <si>
    <t xml:space="preserve">  P</t>
  </si>
  <si>
    <t>Position</t>
  </si>
  <si>
    <t>ANDRONACHE Andrei</t>
  </si>
  <si>
    <t>VII  Grade</t>
  </si>
  <si>
    <t>VIII Grade</t>
  </si>
  <si>
    <t>ANDRONACHE Andrei Teodor</t>
  </si>
  <si>
    <t>PĂTRĂŞCANU Casian</t>
  </si>
  <si>
    <t>X   Grade</t>
  </si>
  <si>
    <t>XI  Grade</t>
  </si>
  <si>
    <t>XII Grade</t>
  </si>
  <si>
    <t xml:space="preserve">JIDOVIN Cristina </t>
  </si>
  <si>
    <t>AVĂDANEI Ovidiu</t>
  </si>
  <si>
    <t>COJOCARIU Sebastian</t>
  </si>
  <si>
    <t>C.N. Fraţii Buzeşti</t>
  </si>
  <si>
    <t>Craiova</t>
  </si>
  <si>
    <t>ILIE Cătălin Andrei</t>
  </si>
  <si>
    <t>ION Filip Alexandru</t>
  </si>
  <si>
    <t>IVAN Maria-Romina</t>
  </si>
  <si>
    <t>CUTURELA Lenca</t>
  </si>
  <si>
    <t>DIMA Clara-Maria</t>
  </si>
  <si>
    <t>DOICA Mihnea-Gabriel</t>
  </si>
  <si>
    <t>FRĂSINEANU Anca Gabriela</t>
  </si>
  <si>
    <t>Timişoara</t>
  </si>
  <si>
    <t>MUSTĂŢEA Radu Ioan</t>
  </si>
  <si>
    <t>NICOLAE Ioan-Andrei</t>
  </si>
  <si>
    <t>POPA Ştefan Cristian</t>
  </si>
  <si>
    <t>Piteşti</t>
  </si>
  <si>
    <t>PAŞA Andrei</t>
  </si>
  <si>
    <r>
      <t>Colegiul Na</t>
    </r>
    <r>
      <rPr>
        <sz val="10"/>
        <rFont val="Arial"/>
        <family val="2"/>
        <charset val="1"/>
      </rPr>
      <t>ţ</t>
    </r>
    <r>
      <rPr>
        <sz val="10"/>
        <rFont val="Arial"/>
        <family val="2"/>
      </rPr>
      <t>ional</t>
    </r>
  </si>
  <si>
    <r>
      <t>Ia</t>
    </r>
    <r>
      <rPr>
        <sz val="10"/>
        <rFont val="Arial"/>
        <family val="2"/>
        <charset val="1"/>
      </rPr>
      <t>ş</t>
    </r>
    <r>
      <rPr>
        <sz val="10"/>
        <rFont val="Arial"/>
        <family val="2"/>
      </rPr>
      <t>i</t>
    </r>
  </si>
  <si>
    <t>DNS</t>
  </si>
  <si>
    <t>BADEA Alexandru</t>
  </si>
  <si>
    <t>ICHB   Bucharest</t>
  </si>
  <si>
    <t>Other  Bucharest</t>
  </si>
  <si>
    <t xml:space="preserve">          Province</t>
  </si>
  <si>
    <t>************</t>
  </si>
  <si>
    <t>NICOLAE Elena</t>
  </si>
  <si>
    <t>ICHB    Bucharest</t>
  </si>
  <si>
    <t>Other   Bucharest</t>
  </si>
  <si>
    <t>TUDOSE Ştefan Rareş</t>
  </si>
  <si>
    <t>Juniors (VI/VII/VIII)</t>
  </si>
  <si>
    <t>VI   Grade</t>
  </si>
  <si>
    <t>♀ (female gender)</t>
  </si>
  <si>
    <t>Supervisor</t>
  </si>
  <si>
    <t>Scientific</t>
  </si>
  <si>
    <t>Principal</t>
  </si>
  <si>
    <t>Logistics</t>
  </si>
  <si>
    <t>IVAN Maria Romina</t>
  </si>
  <si>
    <t>ONIŞOR Ionuţ</t>
  </si>
  <si>
    <t>BARAD Gefry</t>
  </si>
  <si>
    <t>ŞAHIN Ismail</t>
  </si>
  <si>
    <t xml:space="preserve">           Province</t>
  </si>
  <si>
    <t>ANDREICA Radu</t>
  </si>
  <si>
    <t>C.N. T. Vianu</t>
  </si>
  <si>
    <t>BICHIR Dan Victor</t>
  </si>
  <si>
    <t>BONCIOCAT Ciprian</t>
  </si>
  <si>
    <t>CHIROIU Doina</t>
  </si>
  <si>
    <t>CIOCAN Antonie</t>
  </si>
  <si>
    <t>COBZARU Raluca-Ioana</t>
  </si>
  <si>
    <t>DAMIAN Doru</t>
  </si>
  <si>
    <t>C.N. C.D. Loga</t>
  </si>
  <si>
    <t>DICILEA Alex Valentin</t>
  </si>
  <si>
    <t>DIMA Andreea</t>
  </si>
  <si>
    <t>DONDERA Alin</t>
  </si>
  <si>
    <t>GRAUR Andrei</t>
  </si>
  <si>
    <t>LIA Ioana Teodora</t>
  </si>
  <si>
    <t>C.N. A. Lahovari</t>
  </si>
  <si>
    <t>POPESCU Tidor-Dimitrie</t>
  </si>
  <si>
    <t>PUIU Andrei-Bogdan</t>
  </si>
  <si>
    <t>C.N. V. Alecsandri</t>
  </si>
  <si>
    <t>Galaţi</t>
  </si>
  <si>
    <t>RADU Ana-Maria</t>
  </si>
  <si>
    <t>STĂNIŞOR Ştefan Dan</t>
  </si>
  <si>
    <t>BARBU Sebastian</t>
  </si>
  <si>
    <t>BOGOI Smaranda</t>
  </si>
  <si>
    <t>FICIU Bogdan</t>
  </si>
  <si>
    <t>OPREA Adrian</t>
  </si>
  <si>
    <t>Urziceni</t>
  </si>
  <si>
    <t>TEODORESCU Lavinia</t>
  </si>
  <si>
    <t>C.N. E. Racoviţă</t>
  </si>
  <si>
    <t>C.N. M. Viteazul</t>
  </si>
  <si>
    <t>Lic. Teor. Ovidius</t>
  </si>
  <si>
    <t>C.N. G. Moisil</t>
  </si>
  <si>
    <t>♀</t>
  </si>
  <si>
    <t>♀DNS</t>
  </si>
  <si>
    <r>
      <t>Rm V</t>
    </r>
    <r>
      <rPr>
        <sz val="10"/>
        <rFont val="Arial"/>
        <family val="2"/>
        <charset val="1"/>
      </rPr>
      <t>â</t>
    </r>
    <r>
      <rPr>
        <sz val="10"/>
        <rFont val="Arial"/>
        <family val="2"/>
      </rPr>
      <t>lcea</t>
    </r>
  </si>
  <si>
    <t>ABU SHANAB Amina</t>
  </si>
  <si>
    <t>VI</t>
  </si>
  <si>
    <t>DRĂGOI Sabina</t>
  </si>
  <si>
    <t>GAVRILĂ Cosmin</t>
  </si>
  <si>
    <t>ILIANT Theodor Mihai</t>
  </si>
  <si>
    <t>MEMIŞ Edis</t>
  </si>
  <si>
    <t>MORECUŢ Andreea Bianca</t>
  </si>
  <si>
    <t>PREOTEASA Mircea Costin</t>
  </si>
  <si>
    <t>STEGĂRESCU Nicoleta</t>
  </si>
  <si>
    <t>TIMOFTE Alexandra</t>
  </si>
  <si>
    <t>TRAN BACH Nguyen (Tak)</t>
  </si>
  <si>
    <t>BALACI Andrei Lucian</t>
  </si>
  <si>
    <t>CIOC Alex Andrei</t>
  </si>
  <si>
    <t>PANTEA Andrei Tiberiu</t>
  </si>
  <si>
    <t>PICU George</t>
  </si>
  <si>
    <t>SIMA Andreea</t>
  </si>
  <si>
    <r>
      <t>Ş</t>
    </r>
    <r>
      <rPr>
        <sz val="10"/>
        <rFont val="Arial"/>
        <family val="2"/>
      </rPr>
      <t>coala nr. 79</t>
    </r>
  </si>
  <si>
    <t>C.N. M. cel Bătrân</t>
  </si>
  <si>
    <t>Lic. Teor. Traian</t>
  </si>
  <si>
    <r>
      <t>Ş</t>
    </r>
    <r>
      <rPr>
        <sz val="10"/>
        <rFont val="Arial"/>
        <family val="2"/>
      </rPr>
      <t>coala nr. 17 Pia B.</t>
    </r>
  </si>
  <si>
    <t>***********</t>
  </si>
  <si>
    <t>BOŞÂNTĂ Alexandru Andrei</t>
  </si>
  <si>
    <t>♀First</t>
  </si>
  <si>
    <t>Second</t>
  </si>
  <si>
    <t>Third</t>
  </si>
  <si>
    <t>Mention</t>
  </si>
  <si>
    <t>♀Mention</t>
  </si>
  <si>
    <t>First</t>
  </si>
  <si>
    <t>Şc. Gimnaz. Traian</t>
  </si>
  <si>
    <r>
      <t>The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STARS of MATHEMATICS  Competition </t>
    </r>
    <r>
      <rPr>
        <sz val="10"/>
        <rFont val="Arial"/>
        <family val="2"/>
        <charset val="1"/>
      </rPr>
      <t>©</t>
    </r>
    <r>
      <rPr>
        <sz val="10"/>
        <rFont val="Arial"/>
        <family val="2"/>
      </rPr>
      <t xml:space="preserve">  11/29/2014,  ICHB, Bucharest   </t>
    </r>
    <r>
      <rPr>
        <b/>
        <sz val="10"/>
        <rFont val="Arial"/>
        <family val="2"/>
      </rPr>
      <t>***</t>
    </r>
    <r>
      <rPr>
        <sz val="10"/>
        <rFont val="Arial"/>
        <family val="2"/>
      </rPr>
      <t xml:space="preserve">  Results  </t>
    </r>
    <r>
      <rPr>
        <b/>
        <sz val="10"/>
        <rFont val="Arial"/>
        <family val="2"/>
      </rPr>
      <t>***  (+Corr.)</t>
    </r>
  </si>
  <si>
    <t>Corrections</t>
  </si>
</sst>
</file>

<file path=xl/styles.xml><?xml version="1.0" encoding="utf-8"?>
<styleSheet xmlns="http://schemas.openxmlformats.org/spreadsheetml/2006/main">
  <fonts count="30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0"/>
      <name val="Arial"/>
      <family val="2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30"/>
        <bgColor indexed="21"/>
      </patternFill>
    </fill>
    <fill>
      <patternFill patternType="solid">
        <fgColor indexed="15"/>
        <bgColor indexed="40"/>
      </patternFill>
    </fill>
    <fill>
      <patternFill patternType="solid">
        <fgColor indexed="60"/>
        <bgColor indexed="53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15"/>
      </patternFill>
    </fill>
    <fill>
      <patternFill patternType="solid">
        <fgColor indexed="10"/>
        <bgColor indexed="60"/>
      </patternFill>
    </fill>
    <fill>
      <patternFill patternType="solid">
        <fgColor theme="9" tint="-0.249977111117893"/>
        <bgColor indexed="29"/>
      </patternFill>
    </fill>
    <fill>
      <patternFill patternType="solid">
        <fgColor rgb="FFFFFF00"/>
        <bgColor indexed="26"/>
      </patternFill>
    </fill>
    <fill>
      <patternFill patternType="solid">
        <fgColor theme="6" tint="-0.249977111117893"/>
        <bgColor indexed="11"/>
      </patternFill>
    </fill>
    <fill>
      <patternFill patternType="solid">
        <fgColor theme="6" tint="-0.249977111117893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35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26"/>
      </patternFill>
    </fill>
    <fill>
      <patternFill patternType="solid">
        <fgColor theme="9" tint="0.39997558519241921"/>
        <bgColor indexed="60"/>
      </patternFill>
    </fill>
    <fill>
      <patternFill patternType="solid">
        <fgColor theme="7" tint="0.59999389629810485"/>
        <bgColor indexed="6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23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6" borderId="2" applyNumberFormat="0" applyAlignment="0" applyProtection="0"/>
    <xf numFmtId="0" fontId="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7" fillId="0" borderId="0"/>
    <xf numFmtId="0" fontId="24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0" fillId="2" borderId="10" xfId="0" applyFill="1" applyBorder="1"/>
    <xf numFmtId="0" fontId="0" fillId="0" borderId="10" xfId="0" applyFont="1" applyBorder="1"/>
    <xf numFmtId="0" fontId="21" fillId="1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18" borderId="10" xfId="0" applyFont="1" applyFill="1" applyBorder="1" applyAlignment="1">
      <alignment horizontal="right"/>
    </xf>
    <xf numFmtId="0" fontId="21" fillId="0" borderId="10" xfId="0" applyFont="1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2" borderId="11" xfId="0" applyFill="1" applyBorder="1" applyProtection="1">
      <protection locked="0"/>
    </xf>
    <xf numFmtId="0" fontId="0" fillId="0" borderId="11" xfId="0" applyBorder="1"/>
    <xf numFmtId="0" fontId="22" fillId="2" borderId="11" xfId="0" applyFont="1" applyFill="1" applyBorder="1" applyProtection="1">
      <protection locked="0"/>
    </xf>
    <xf numFmtId="0" fontId="0" fillId="2" borderId="12" xfId="0" applyFill="1" applyBorder="1"/>
    <xf numFmtId="0" fontId="0" fillId="0" borderId="13" xfId="0" applyBorder="1" applyAlignment="1">
      <alignment horizontal="left"/>
    </xf>
    <xf numFmtId="0" fontId="23" fillId="19" borderId="11" xfId="0" applyFont="1" applyFill="1" applyBorder="1" applyProtection="1">
      <protection locked="0"/>
    </xf>
    <xf numFmtId="0" fontId="22" fillId="23" borderId="11" xfId="0" applyFont="1" applyFill="1" applyBorder="1" applyProtection="1">
      <protection locked="0"/>
    </xf>
    <xf numFmtId="0" fontId="20" fillId="19" borderId="11" xfId="0" applyFont="1" applyFill="1" applyBorder="1"/>
    <xf numFmtId="0" fontId="0" fillId="21" borderId="11" xfId="0" applyFont="1" applyFill="1" applyBorder="1"/>
    <xf numFmtId="0" fontId="23" fillId="21" borderId="11" xfId="0" applyFont="1" applyFill="1" applyBorder="1"/>
    <xf numFmtId="0" fontId="0" fillId="23" borderId="11" xfId="0" applyFont="1" applyFill="1" applyBorder="1" applyProtection="1">
      <protection locked="0"/>
    </xf>
    <xf numFmtId="0" fontId="0" fillId="0" borderId="14" xfId="0" applyBorder="1" applyAlignment="1">
      <alignment horizontal="left"/>
    </xf>
    <xf numFmtId="0" fontId="20" fillId="0" borderId="14" xfId="0" applyFon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20" fillId="0" borderId="0" xfId="0" applyFont="1"/>
    <xf numFmtId="0" fontId="22" fillId="19" borderId="11" xfId="0" applyFont="1" applyFill="1" applyBorder="1"/>
    <xf numFmtId="0" fontId="21" fillId="18" borderId="15" xfId="0" applyFont="1" applyFill="1" applyBorder="1" applyAlignment="1">
      <alignment horizontal="center"/>
    </xf>
    <xf numFmtId="0" fontId="20" fillId="21" borderId="11" xfId="0" applyFont="1" applyFill="1" applyBorder="1"/>
    <xf numFmtId="0" fontId="0" fillId="11" borderId="14" xfId="0" applyFill="1" applyBorder="1" applyAlignment="1" applyProtection="1">
      <alignment horizontal="left"/>
      <protection locked="0"/>
    </xf>
    <xf numFmtId="0" fontId="22" fillId="0" borderId="11" xfId="0" applyFont="1" applyFill="1" applyBorder="1" applyProtection="1">
      <protection locked="0"/>
    </xf>
    <xf numFmtId="0" fontId="20" fillId="0" borderId="11" xfId="0" applyFont="1" applyFill="1" applyBorder="1"/>
    <xf numFmtId="0" fontId="0" fillId="19" borderId="11" xfId="0" applyFill="1" applyBorder="1"/>
    <xf numFmtId="0" fontId="20" fillId="0" borderId="13" xfId="0" applyFont="1" applyBorder="1" applyAlignment="1">
      <alignment horizontal="left"/>
    </xf>
    <xf numFmtId="0" fontId="0" fillId="25" borderId="11" xfId="0" applyFill="1" applyBorder="1"/>
    <xf numFmtId="0" fontId="0" fillId="0" borderId="13" xfId="0" applyNumberFormat="1" applyBorder="1" applyAlignment="1">
      <alignment horizontal="left"/>
    </xf>
    <xf numFmtId="0" fontId="0" fillId="16" borderId="11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/>
    <xf numFmtId="0" fontId="0" fillId="2" borderId="0" xfId="0" applyFill="1" applyBorder="1"/>
    <xf numFmtId="0" fontId="0" fillId="2" borderId="0" xfId="0" applyFont="1" applyFill="1" applyBorder="1" applyAlignment="1" applyProtection="1">
      <alignment horizontal="right"/>
      <protection locked="0"/>
    </xf>
    <xf numFmtId="0" fontId="22" fillId="28" borderId="11" xfId="0" applyFont="1" applyFill="1" applyBorder="1" applyProtection="1">
      <protection locked="0"/>
    </xf>
    <xf numFmtId="0" fontId="0" fillId="0" borderId="10" xfId="0" applyBorder="1"/>
    <xf numFmtId="0" fontId="0" fillId="0" borderId="24" xfId="0" applyFill="1" applyBorder="1" applyAlignment="1" applyProtection="1">
      <alignment horizontal="right"/>
      <protection locked="0"/>
    </xf>
    <xf numFmtId="0" fontId="21" fillId="0" borderId="11" xfId="0" applyFont="1" applyBorder="1"/>
    <xf numFmtId="0" fontId="0" fillId="0" borderId="12" xfId="0" applyFont="1" applyBorder="1"/>
    <xf numFmtId="0" fontId="0" fillId="19" borderId="25" xfId="0" applyFill="1" applyBorder="1"/>
    <xf numFmtId="0" fontId="0" fillId="24" borderId="25" xfId="0" applyFill="1" applyBorder="1"/>
    <xf numFmtId="0" fontId="0" fillId="2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16" borderId="25" xfId="0" applyFont="1" applyFill="1" applyBorder="1" applyAlignment="1" applyProtection="1">
      <alignment horizontal="left"/>
      <protection locked="0"/>
    </xf>
    <xf numFmtId="0" fontId="26" fillId="26" borderId="11" xfId="0" applyFont="1" applyFill="1" applyBorder="1" applyProtection="1">
      <protection locked="0"/>
    </xf>
    <xf numFmtId="0" fontId="0" fillId="26" borderId="11" xfId="0" applyFill="1" applyBorder="1" applyAlignment="1">
      <alignment wrapText="1"/>
    </xf>
    <xf numFmtId="0" fontId="0" fillId="28" borderId="11" xfId="0" applyFill="1" applyBorder="1"/>
    <xf numFmtId="0" fontId="20" fillId="0" borderId="26" xfId="0" applyFont="1" applyFill="1" applyBorder="1"/>
    <xf numFmtId="0" fontId="0" fillId="30" borderId="10" xfId="0" applyFill="1" applyBorder="1"/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0" fillId="19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22" fillId="0" borderId="19" xfId="0" applyFont="1" applyFill="1" applyBorder="1" applyAlignment="1" applyProtection="1">
      <alignment vertical="center"/>
      <protection locked="0"/>
    </xf>
    <xf numFmtId="0" fontId="0" fillId="22" borderId="11" xfId="0" applyFont="1" applyFill="1" applyBorder="1" applyAlignment="1" applyProtection="1">
      <alignment vertical="center"/>
      <protection locked="0"/>
    </xf>
    <xf numFmtId="0" fontId="20" fillId="19" borderId="11" xfId="0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>
      <alignment vertical="center"/>
    </xf>
    <xf numFmtId="0" fontId="20" fillId="24" borderId="11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 wrapText="1"/>
    </xf>
    <xf numFmtId="0" fontId="0" fillId="22" borderId="11" xfId="0" applyFill="1" applyBorder="1" applyAlignment="1" applyProtection="1">
      <alignment vertical="center"/>
      <protection locked="0"/>
    </xf>
    <xf numFmtId="0" fontId="20" fillId="22" borderId="11" xfId="0" applyFont="1" applyFill="1" applyBorder="1" applyAlignment="1" applyProtection="1">
      <alignment vertical="center"/>
      <protection locked="0"/>
    </xf>
    <xf numFmtId="0" fontId="28" fillId="0" borderId="19" xfId="37" applyFont="1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0" fillId="2" borderId="11" xfId="0" applyFont="1" applyFill="1" applyBorder="1" applyAlignment="1" applyProtection="1">
      <alignment vertical="center"/>
      <protection locked="0"/>
    </xf>
    <xf numFmtId="0" fontId="28" fillId="0" borderId="21" xfId="37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9" borderId="11" xfId="0" applyFill="1" applyBorder="1" applyAlignment="1">
      <alignment horizontal="left" vertical="center"/>
    </xf>
    <xf numFmtId="0" fontId="0" fillId="20" borderId="11" xfId="0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vertical="center"/>
    </xf>
    <xf numFmtId="0" fontId="20" fillId="19" borderId="2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22" xfId="0" applyBorder="1"/>
    <xf numFmtId="0" fontId="0" fillId="29" borderId="22" xfId="0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2" borderId="29" xfId="0" applyFont="1" applyFill="1" applyBorder="1" applyAlignment="1" applyProtection="1">
      <alignment vertical="center"/>
      <protection locked="0"/>
    </xf>
    <xf numFmtId="0" fontId="0" fillId="30" borderId="29" xfId="0" applyFill="1" applyBorder="1" applyAlignment="1">
      <alignment horizontal="left" vertical="center" wrapText="1"/>
    </xf>
    <xf numFmtId="0" fontId="22" fillId="31" borderId="19" xfId="0" applyFont="1" applyFill="1" applyBorder="1" applyAlignment="1" applyProtection="1">
      <alignment vertical="center"/>
      <protection locked="0"/>
    </xf>
    <xf numFmtId="0" fontId="28" fillId="31" borderId="19" xfId="37" applyFont="1" applyFill="1" applyBorder="1" applyAlignment="1">
      <alignment vertical="center"/>
    </xf>
    <xf numFmtId="0" fontId="0" fillId="31" borderId="19" xfId="0" applyFill="1" applyBorder="1" applyAlignment="1">
      <alignment vertical="center"/>
    </xf>
    <xf numFmtId="0" fontId="0" fillId="31" borderId="19" xfId="0" applyFill="1" applyBorder="1" applyAlignment="1">
      <alignment vertical="center" wrapText="1"/>
    </xf>
    <xf numFmtId="0" fontId="26" fillId="31" borderId="19" xfId="0" applyFont="1" applyFill="1" applyBorder="1" applyAlignment="1" applyProtection="1">
      <alignment vertical="center"/>
      <protection locked="0"/>
    </xf>
    <xf numFmtId="0" fontId="25" fillId="31" borderId="19" xfId="0" applyFont="1" applyFill="1" applyBorder="1" applyAlignment="1">
      <alignment vertical="center"/>
    </xf>
    <xf numFmtId="0" fontId="25" fillId="31" borderId="19" xfId="0" applyFont="1" applyFill="1" applyBorder="1" applyAlignment="1" applyProtection="1">
      <alignment vertical="center"/>
      <protection locked="0"/>
    </xf>
    <xf numFmtId="0" fontId="0" fillId="31" borderId="16" xfId="0" applyFill="1" applyBorder="1" applyAlignment="1">
      <alignment vertical="center" wrapText="1"/>
    </xf>
    <xf numFmtId="0" fontId="0" fillId="31" borderId="21" xfId="0" applyFill="1" applyBorder="1" applyAlignment="1">
      <alignment vertical="center"/>
    </xf>
    <xf numFmtId="0" fontId="0" fillId="28" borderId="16" xfId="0" applyFill="1" applyBorder="1" applyAlignment="1">
      <alignment vertical="center" wrapText="1"/>
    </xf>
    <xf numFmtId="0" fontId="0" fillId="28" borderId="19" xfId="0" applyFill="1" applyBorder="1" applyAlignment="1">
      <alignment vertical="center" wrapText="1"/>
    </xf>
    <xf numFmtId="0" fontId="28" fillId="28" borderId="21" xfId="37" applyFont="1" applyFill="1" applyBorder="1" applyAlignment="1">
      <alignment vertical="center"/>
    </xf>
    <xf numFmtId="0" fontId="22" fillId="28" borderId="19" xfId="0" applyFont="1" applyFill="1" applyBorder="1" applyAlignment="1" applyProtection="1">
      <alignment vertical="center"/>
      <protection locked="0"/>
    </xf>
    <xf numFmtId="0" fontId="25" fillId="28" borderId="19" xfId="0" applyFont="1" applyFill="1" applyBorder="1" applyAlignment="1">
      <alignment vertical="center"/>
    </xf>
    <xf numFmtId="0" fontId="26" fillId="28" borderId="19" xfId="0" applyFont="1" applyFill="1" applyBorder="1" applyAlignment="1" applyProtection="1">
      <alignment vertical="center"/>
      <protection locked="0"/>
    </xf>
    <xf numFmtId="0" fontId="26" fillId="28" borderId="21" xfId="0" applyFont="1" applyFill="1" applyBorder="1" applyAlignment="1" applyProtection="1">
      <alignment vertical="center"/>
      <protection locked="0"/>
    </xf>
    <xf numFmtId="0" fontId="28" fillId="30" borderId="19" xfId="37" applyFont="1" applyFill="1" applyBorder="1" applyAlignment="1">
      <alignment vertical="center"/>
    </xf>
    <xf numFmtId="0" fontId="22" fillId="30" borderId="19" xfId="0" applyFont="1" applyFill="1" applyBorder="1" applyAlignment="1" applyProtection="1">
      <alignment vertical="center"/>
      <protection locked="0"/>
    </xf>
    <xf numFmtId="0" fontId="26" fillId="30" borderId="21" xfId="0" applyFont="1" applyFill="1" applyBorder="1" applyAlignment="1" applyProtection="1">
      <alignment vertical="center"/>
      <protection locked="0"/>
    </xf>
    <xf numFmtId="0" fontId="0" fillId="30" borderId="19" xfId="0" applyFill="1" applyBorder="1" applyAlignment="1">
      <alignment vertical="center" wrapText="1"/>
    </xf>
    <xf numFmtId="0" fontId="22" fillId="28" borderId="11" xfId="0" applyFont="1" applyFill="1" applyBorder="1" applyAlignment="1" applyProtection="1">
      <alignment horizontal="left" vertical="center"/>
      <protection locked="0"/>
    </xf>
    <xf numFmtId="0" fontId="0" fillId="28" borderId="10" xfId="0" applyFont="1" applyFill="1" applyBorder="1"/>
    <xf numFmtId="0" fontId="0" fillId="0" borderId="32" xfId="0" applyBorder="1" applyAlignment="1">
      <alignment vertical="center"/>
    </xf>
    <xf numFmtId="0" fontId="28" fillId="0" borderId="31" xfId="37" applyFont="1" applyFill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2" borderId="32" xfId="0" applyFont="1" applyFill="1" applyBorder="1" applyAlignment="1" applyProtection="1">
      <alignment vertical="center"/>
      <protection locked="0"/>
    </xf>
    <xf numFmtId="0" fontId="28" fillId="0" borderId="16" xfId="37" applyFont="1" applyFill="1" applyBorder="1" applyAlignment="1">
      <alignment vertical="center"/>
    </xf>
    <xf numFmtId="0" fontId="0" fillId="31" borderId="31" xfId="0" applyFill="1" applyBorder="1" applyAlignment="1">
      <alignment vertical="center" wrapText="1"/>
    </xf>
    <xf numFmtId="0" fontId="0" fillId="30" borderId="32" xfId="0" applyFill="1" applyBorder="1" applyAlignment="1">
      <alignment horizontal="left" vertical="center"/>
    </xf>
    <xf numFmtId="0" fontId="26" fillId="0" borderId="19" xfId="0" applyFont="1" applyFill="1" applyBorder="1" applyAlignment="1" applyProtection="1">
      <alignment vertical="center"/>
      <protection locked="0"/>
    </xf>
    <xf numFmtId="0" fontId="25" fillId="33" borderId="28" xfId="0" applyFont="1" applyFill="1" applyBorder="1" applyAlignment="1">
      <alignment vertical="center" wrapText="1"/>
    </xf>
    <xf numFmtId="0" fontId="0" fillId="34" borderId="29" xfId="0" applyFont="1" applyFill="1" applyBorder="1" applyAlignment="1" applyProtection="1">
      <alignment vertical="center"/>
      <protection locked="0"/>
    </xf>
    <xf numFmtId="0" fontId="0" fillId="33" borderId="32" xfId="0" applyFill="1" applyBorder="1" applyAlignment="1">
      <alignment vertical="center"/>
    </xf>
    <xf numFmtId="0" fontId="29" fillId="33" borderId="0" xfId="0" applyFont="1" applyFill="1" applyAlignment="1">
      <alignment horizontal="center"/>
    </xf>
    <xf numFmtId="0" fontId="0" fillId="33" borderId="17" xfId="0" applyFill="1" applyBorder="1" applyAlignment="1">
      <alignment vertical="center"/>
    </xf>
    <xf numFmtId="0" fontId="22" fillId="32" borderId="33" xfId="0" applyFont="1" applyFill="1" applyBorder="1" applyAlignment="1" applyProtection="1">
      <alignment horizontal="right" vertical="center"/>
      <protection locked="0"/>
    </xf>
    <xf numFmtId="0" fontId="0" fillId="0" borderId="34" xfId="0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5" xfId="0" applyFill="1" applyBorder="1"/>
    <xf numFmtId="0" fontId="0" fillId="30" borderId="28" xfId="0" applyFill="1" applyBorder="1" applyAlignment="1">
      <alignment vertical="center" wrapText="1"/>
    </xf>
    <xf numFmtId="0" fontId="0" fillId="0" borderId="29" xfId="0" applyBorder="1" applyAlignment="1">
      <alignment horizontal="left" vertical="center"/>
    </xf>
    <xf numFmtId="0" fontId="0" fillId="35" borderId="37" xfId="0" applyFont="1" applyFill="1" applyBorder="1" applyAlignment="1" applyProtection="1">
      <alignment vertical="center"/>
      <protection locked="0"/>
    </xf>
    <xf numFmtId="0" fontId="0" fillId="35" borderId="38" xfId="0" applyFont="1" applyFill="1" applyBorder="1" applyAlignment="1" applyProtection="1">
      <alignment vertical="center"/>
      <protection locked="0"/>
    </xf>
    <xf numFmtId="0" fontId="20" fillId="35" borderId="38" xfId="0" applyFont="1" applyFill="1" applyBorder="1" applyAlignment="1" applyProtection="1">
      <alignment vertical="center"/>
      <protection locked="0"/>
    </xf>
    <xf numFmtId="0" fontId="0" fillId="36" borderId="38" xfId="0" applyFont="1" applyFill="1" applyBorder="1" applyAlignment="1" applyProtection="1">
      <alignment horizontal="right" vertical="center"/>
      <protection locked="0"/>
    </xf>
    <xf numFmtId="0" fontId="0" fillId="36" borderId="40" xfId="0" applyFont="1" applyFill="1" applyBorder="1" applyAlignment="1" applyProtection="1">
      <alignment horizontal="right" vertical="center"/>
      <protection locked="0"/>
    </xf>
    <xf numFmtId="0" fontId="0" fillId="2" borderId="41" xfId="0" applyFont="1" applyFill="1" applyBorder="1" applyAlignment="1" applyProtection="1">
      <alignment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42" xfId="0" applyFont="1" applyFill="1" applyBorder="1" applyAlignment="1" applyProtection="1">
      <alignment vertical="center"/>
      <protection locked="0"/>
    </xf>
    <xf numFmtId="0" fontId="0" fillId="2" borderId="43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0" fontId="20" fillId="30" borderId="45" xfId="0" applyFont="1" applyFill="1" applyBorder="1" applyAlignment="1" applyProtection="1">
      <alignment horizontal="right" vertical="center"/>
      <protection locked="0"/>
    </xf>
    <xf numFmtId="0" fontId="0" fillId="30" borderId="46" xfId="0" applyFill="1" applyBorder="1" applyAlignment="1">
      <alignment horizontal="right" vertical="center"/>
    </xf>
    <xf numFmtId="0" fontId="0" fillId="30" borderId="47" xfId="0" applyFill="1" applyBorder="1" applyAlignment="1">
      <alignment horizontal="right" vertical="center"/>
    </xf>
    <xf numFmtId="0" fontId="0" fillId="31" borderId="45" xfId="0" applyFill="1" applyBorder="1" applyAlignment="1">
      <alignment horizontal="right" vertical="center"/>
    </xf>
    <xf numFmtId="0" fontId="20" fillId="31" borderId="48" xfId="0" applyFont="1" applyFill="1" applyBorder="1" applyAlignment="1" applyProtection="1">
      <alignment horizontal="right" vertical="center"/>
      <protection locked="0"/>
    </xf>
    <xf numFmtId="0" fontId="20" fillId="31" borderId="45" xfId="0" applyFont="1" applyFill="1" applyBorder="1" applyAlignment="1" applyProtection="1">
      <alignment horizontal="right" vertical="center"/>
      <protection locked="0"/>
    </xf>
    <xf numFmtId="0" fontId="20" fillId="31" borderId="46" xfId="0" applyFont="1" applyFill="1" applyBorder="1" applyAlignment="1" applyProtection="1">
      <alignment horizontal="right" vertical="center"/>
      <protection locked="0"/>
    </xf>
    <xf numFmtId="0" fontId="0" fillId="31" borderId="46" xfId="0" applyFill="1" applyBorder="1" applyAlignment="1">
      <alignment horizontal="right" vertical="center"/>
    </xf>
    <xf numFmtId="0" fontId="20" fillId="31" borderId="47" xfId="0" applyFont="1" applyFill="1" applyBorder="1" applyAlignment="1" applyProtection="1">
      <alignment horizontal="right" vertical="center"/>
      <protection locked="0"/>
    </xf>
    <xf numFmtId="0" fontId="0" fillId="0" borderId="49" xfId="0" applyFill="1" applyBorder="1" applyAlignment="1">
      <alignment horizontal="right" vertical="center" wrapText="1"/>
    </xf>
    <xf numFmtId="0" fontId="20" fillId="0" borderId="46" xfId="0" applyFont="1" applyFill="1" applyBorder="1" applyAlignment="1" applyProtection="1">
      <alignment horizontal="right" vertical="center"/>
      <protection locked="0"/>
    </xf>
    <xf numFmtId="0" fontId="20" fillId="0" borderId="48" xfId="0" applyFont="1" applyFill="1" applyBorder="1" applyAlignment="1" applyProtection="1">
      <alignment horizontal="right" vertical="center"/>
      <protection locked="0"/>
    </xf>
    <xf numFmtId="0" fontId="20" fillId="0" borderId="45" xfId="0" applyFont="1" applyFill="1" applyBorder="1" applyAlignment="1" applyProtection="1">
      <alignment horizontal="right" vertical="center"/>
      <protection locked="0"/>
    </xf>
    <xf numFmtId="0" fontId="20" fillId="0" borderId="47" xfId="0" applyFont="1" applyFill="1" applyBorder="1" applyAlignment="1" applyProtection="1">
      <alignment horizontal="right" vertical="center"/>
      <protection locked="0"/>
    </xf>
    <xf numFmtId="0" fontId="22" fillId="17" borderId="36" xfId="0" applyFont="1" applyFill="1" applyBorder="1" applyAlignment="1">
      <alignment horizontal="right" vertical="center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2" borderId="54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15" fillId="17" borderId="55" xfId="40" applyNumberFormat="1" applyFill="1" applyBorder="1" applyAlignment="1" applyProtection="1"/>
    <xf numFmtId="0" fontId="15" fillId="17" borderId="56" xfId="40" applyNumberFormat="1" applyFill="1" applyBorder="1" applyAlignment="1" applyProtection="1"/>
    <xf numFmtId="0" fontId="20" fillId="35" borderId="40" xfId="0" applyFont="1" applyFill="1" applyBorder="1" applyAlignment="1" applyProtection="1">
      <alignment vertical="center"/>
      <protection locked="0"/>
    </xf>
    <xf numFmtId="0" fontId="0" fillId="19" borderId="41" xfId="0" applyFont="1" applyFill="1" applyBorder="1" applyAlignment="1" applyProtection="1">
      <alignment vertical="center"/>
      <protection locked="0"/>
    </xf>
    <xf numFmtId="0" fontId="20" fillId="24" borderId="26" xfId="0" applyFont="1" applyFill="1" applyBorder="1" applyAlignment="1" applyProtection="1">
      <alignment vertical="center"/>
      <protection locked="0"/>
    </xf>
    <xf numFmtId="0" fontId="0" fillId="19" borderId="26" xfId="0" applyFont="1" applyFill="1" applyBorder="1" applyAlignment="1" applyProtection="1">
      <alignment vertical="center"/>
      <protection locked="0"/>
    </xf>
    <xf numFmtId="0" fontId="0" fillId="19" borderId="42" xfId="0" applyFont="1" applyFill="1" applyBorder="1" applyAlignment="1" applyProtection="1">
      <alignment vertical="center"/>
      <protection locked="0"/>
    </xf>
    <xf numFmtId="0" fontId="0" fillId="27" borderId="43" xfId="0" applyFill="1" applyBorder="1" applyAlignment="1">
      <alignment vertical="center" wrapText="1"/>
    </xf>
    <xf numFmtId="0" fontId="0" fillId="19" borderId="44" xfId="0" applyFont="1" applyFill="1" applyBorder="1" applyAlignment="1" applyProtection="1">
      <alignment vertical="center"/>
      <protection locked="0"/>
    </xf>
    <xf numFmtId="0" fontId="0" fillId="19" borderId="43" xfId="0" applyFont="1" applyFill="1" applyBorder="1" applyAlignment="1" applyProtection="1">
      <alignment vertical="center"/>
      <protection locked="0"/>
    </xf>
    <xf numFmtId="0" fontId="0" fillId="22" borderId="26" xfId="0" applyFill="1" applyBorder="1" applyAlignment="1" applyProtection="1">
      <alignment vertical="center"/>
      <protection locked="0"/>
    </xf>
    <xf numFmtId="0" fontId="0" fillId="20" borderId="42" xfId="0" applyFill="1" applyBorder="1" applyAlignment="1" applyProtection="1">
      <alignment vertical="center"/>
      <protection locked="0"/>
    </xf>
    <xf numFmtId="0" fontId="0" fillId="19" borderId="41" xfId="0" applyFont="1" applyFill="1" applyBorder="1" applyAlignment="1" applyProtection="1">
      <alignment vertical="center" wrapText="1"/>
      <protection locked="0"/>
    </xf>
    <xf numFmtId="0" fontId="20" fillId="24" borderId="44" xfId="0" applyFont="1" applyFill="1" applyBorder="1" applyAlignment="1" applyProtection="1">
      <alignment vertical="center"/>
      <protection locked="0"/>
    </xf>
    <xf numFmtId="0" fontId="20" fillId="24" borderId="43" xfId="0" applyFont="1" applyFill="1" applyBorder="1" applyAlignment="1" applyProtection="1">
      <alignment vertical="center"/>
      <protection locked="0"/>
    </xf>
    <xf numFmtId="0" fontId="20" fillId="24" borderId="42" xfId="0" applyFont="1" applyFill="1" applyBorder="1" applyAlignment="1" applyProtection="1">
      <alignment vertical="center"/>
      <protection locked="0"/>
    </xf>
    <xf numFmtId="0" fontId="20" fillId="22" borderId="43" xfId="0" applyFont="1" applyFill="1" applyBorder="1" applyAlignment="1" applyProtection="1">
      <alignment vertical="center"/>
      <protection locked="0"/>
    </xf>
    <xf numFmtId="0" fontId="0" fillId="27" borderId="26" xfId="0" applyFill="1" applyBorder="1" applyAlignment="1">
      <alignment vertical="center" wrapText="1"/>
    </xf>
    <xf numFmtId="0" fontId="0" fillId="36" borderId="57" xfId="0" applyFont="1" applyFill="1" applyBorder="1" applyAlignment="1" applyProtection="1">
      <alignment horizontal="right" vertical="center"/>
      <protection locked="0"/>
    </xf>
    <xf numFmtId="0" fontId="0" fillId="2" borderId="58" xfId="0" applyFont="1" applyFill="1" applyBorder="1" applyAlignment="1" applyProtection="1">
      <alignment vertical="center"/>
      <protection locked="0"/>
    </xf>
    <xf numFmtId="0" fontId="0" fillId="2" borderId="59" xfId="0" applyFont="1" applyFill="1" applyBorder="1" applyAlignment="1" applyProtection="1">
      <alignment vertical="center"/>
      <protection locked="0"/>
    </xf>
    <xf numFmtId="0" fontId="0" fillId="2" borderId="60" xfId="0" applyFont="1" applyFill="1" applyBorder="1" applyAlignment="1" applyProtection="1">
      <alignment vertical="center"/>
      <protection locked="0"/>
    </xf>
    <xf numFmtId="0" fontId="0" fillId="0" borderId="61" xfId="0" applyFont="1" applyFill="1" applyBorder="1" applyAlignment="1" applyProtection="1">
      <alignment vertical="center"/>
      <protection locked="0"/>
    </xf>
    <xf numFmtId="0" fontId="0" fillId="2" borderId="62" xfId="0" applyFont="1" applyFill="1" applyBorder="1" applyAlignment="1" applyProtection="1">
      <alignment vertical="center"/>
      <protection locked="0"/>
    </xf>
    <xf numFmtId="0" fontId="0" fillId="2" borderId="61" xfId="0" applyFont="1" applyFill="1" applyBorder="1" applyAlignment="1" applyProtection="1">
      <alignment vertical="center"/>
      <protection locked="0"/>
    </xf>
    <xf numFmtId="0" fontId="0" fillId="38" borderId="36" xfId="0" applyFont="1" applyFill="1" applyBorder="1" applyAlignment="1" applyProtection="1">
      <alignment horizontal="left" vertical="center"/>
      <protection locked="0"/>
    </xf>
    <xf numFmtId="0" fontId="0" fillId="2" borderId="50" xfId="0" applyFont="1" applyFill="1" applyBorder="1" applyAlignment="1" applyProtection="1">
      <alignment horizontal="left" vertical="center"/>
      <protection locked="0"/>
    </xf>
    <xf numFmtId="0" fontId="0" fillId="2" borderId="51" xfId="0" applyFont="1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 applyProtection="1">
      <alignment horizontal="left" vertical="center"/>
      <protection locked="0"/>
    </xf>
    <xf numFmtId="0" fontId="0" fillId="2" borderId="54" xfId="0" applyFont="1" applyFill="1" applyBorder="1" applyAlignment="1" applyProtection="1">
      <alignment horizontal="left" vertical="center"/>
      <protection locked="0"/>
    </xf>
    <xf numFmtId="0" fontId="0" fillId="2" borderId="53" xfId="0" applyFont="1" applyFill="1" applyBorder="1" applyAlignment="1" applyProtection="1">
      <alignment horizontal="left" vertical="center"/>
      <protection locked="0"/>
    </xf>
    <xf numFmtId="0" fontId="0" fillId="0" borderId="51" xfId="0" applyFont="1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left" vertical="center"/>
      <protection locked="0"/>
    </xf>
    <xf numFmtId="0" fontId="0" fillId="2" borderId="50" xfId="0" applyFont="1" applyFill="1" applyBorder="1" applyAlignment="1" applyProtection="1">
      <alignment horizontal="left" vertical="center" wrapText="1"/>
      <protection locked="0"/>
    </xf>
    <xf numFmtId="0" fontId="0" fillId="2" borderId="52" xfId="0" applyFont="1" applyFill="1" applyBorder="1" applyAlignment="1" applyProtection="1">
      <alignment horizontal="left" vertical="center"/>
      <protection locked="0"/>
    </xf>
    <xf numFmtId="0" fontId="0" fillId="2" borderId="53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15" fillId="0" borderId="25" xfId="40" applyNumberFormat="1" applyFont="1" applyFill="1" applyBorder="1" applyAlignment="1" applyProtection="1">
      <protection locked="0"/>
    </xf>
    <xf numFmtId="0" fontId="15" fillId="38" borderId="55" xfId="0" applyFont="1" applyFill="1" applyBorder="1" applyAlignment="1" applyProtection="1">
      <alignment horizontal="right"/>
    </xf>
    <xf numFmtId="0" fontId="0" fillId="38" borderId="56" xfId="0" applyFont="1" applyFill="1" applyBorder="1" applyAlignment="1" applyProtection="1">
      <alignment horizontal="left"/>
    </xf>
    <xf numFmtId="0" fontId="15" fillId="37" borderId="63" xfId="40" applyNumberFormat="1" applyFont="1" applyFill="1" applyBorder="1" applyAlignment="1" applyProtection="1"/>
    <xf numFmtId="0" fontId="15" fillId="37" borderId="64" xfId="40" applyNumberFormat="1" applyFont="1" applyFill="1" applyBorder="1" applyAlignment="1" applyProtection="1"/>
    <xf numFmtId="0" fontId="15" fillId="37" borderId="65" xfId="40" applyNumberFormat="1" applyFont="1" applyFill="1" applyBorder="1" applyAlignment="1" applyProtection="1"/>
    <xf numFmtId="0" fontId="0" fillId="32" borderId="66" xfId="0" applyFont="1" applyFill="1" applyBorder="1" applyAlignment="1" applyProtection="1">
      <alignment horizontal="right"/>
      <protection locked="0"/>
    </xf>
    <xf numFmtId="0" fontId="15" fillId="37" borderId="67" xfId="40" applyNumberFormat="1" applyFont="1" applyFill="1" applyBorder="1" applyAlignment="1" applyProtection="1"/>
    <xf numFmtId="0" fontId="15" fillId="37" borderId="68" xfId="40" applyNumberFormat="1" applyFont="1" applyFill="1" applyBorder="1" applyAlignment="1" applyProtection="1"/>
    <xf numFmtId="0" fontId="15" fillId="37" borderId="69" xfId="40" applyNumberFormat="1" applyFont="1" applyFill="1" applyBorder="1" applyAlignment="1" applyProtection="1"/>
    <xf numFmtId="0" fontId="0" fillId="32" borderId="70" xfId="0" applyFont="1" applyFill="1" applyBorder="1" applyAlignment="1" applyProtection="1">
      <alignment horizontal="right"/>
      <protection locked="0"/>
    </xf>
    <xf numFmtId="0" fontId="0" fillId="28" borderId="45" xfId="0" applyFill="1" applyBorder="1" applyAlignment="1">
      <alignment horizontal="right" vertical="center"/>
    </xf>
    <xf numFmtId="0" fontId="0" fillId="28" borderId="46" xfId="0" applyFill="1" applyBorder="1" applyAlignment="1">
      <alignment horizontal="right" vertical="center"/>
    </xf>
    <xf numFmtId="0" fontId="20" fillId="28" borderId="47" xfId="0" applyFont="1" applyFill="1" applyBorder="1" applyAlignment="1" applyProtection="1">
      <alignment horizontal="right" vertical="center"/>
      <protection locked="0"/>
    </xf>
    <xf numFmtId="0" fontId="0" fillId="2" borderId="16" xfId="0" applyFont="1" applyFill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20" xfId="0" applyFill="1" applyBorder="1" applyAlignment="1">
      <alignment vertical="center"/>
    </xf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23" xfId="0" applyFill="1" applyBorder="1" applyAlignment="1">
      <alignment vertical="center"/>
    </xf>
    <xf numFmtId="0" fontId="0" fillId="2" borderId="27" xfId="0" applyFill="1" applyBorder="1"/>
    <xf numFmtId="0" fontId="21" fillId="18" borderId="11" xfId="0" applyFont="1" applyFill="1" applyBorder="1" applyAlignment="1">
      <alignment horizontal="center"/>
    </xf>
    <xf numFmtId="0" fontId="21" fillId="18" borderId="11" xfId="0" applyFont="1" applyFill="1" applyBorder="1" applyAlignment="1">
      <alignment horizontal="left"/>
    </xf>
    <xf numFmtId="0" fontId="0" fillId="0" borderId="34" xfId="0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71" xfId="0" applyFill="1" applyBorder="1" applyAlignment="1" applyProtection="1">
      <alignment horizontal="right"/>
      <protection locked="0"/>
    </xf>
    <xf numFmtId="0" fontId="22" fillId="30" borderId="28" xfId="0" applyFont="1" applyFill="1" applyBorder="1" applyAlignment="1" applyProtection="1">
      <alignment vertical="center"/>
      <protection locked="0"/>
    </xf>
    <xf numFmtId="0" fontId="22" fillId="28" borderId="29" xfId="0" applyFont="1" applyFill="1" applyBorder="1" applyAlignment="1" applyProtection="1">
      <alignment horizontal="left" vertical="center"/>
      <protection locked="0"/>
    </xf>
    <xf numFmtId="0" fontId="20" fillId="22" borderId="29" xfId="0" applyFont="1" applyFill="1" applyBorder="1" applyAlignment="1" applyProtection="1">
      <alignment vertical="center"/>
      <protection locked="0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9" xfId="0" applyBorder="1"/>
    <xf numFmtId="0" fontId="0" fillId="0" borderId="60" xfId="0" applyBorder="1"/>
    <xf numFmtId="0" fontId="0" fillId="38" borderId="39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>
      <alignment vertical="center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0" borderId="26" xfId="0" applyBorder="1"/>
    <xf numFmtId="0" fontId="0" fillId="0" borderId="42" xfId="0" applyBorder="1"/>
    <xf numFmtId="0" fontId="22" fillId="32" borderId="24" xfId="0" applyFont="1" applyFill="1" applyBorder="1" applyAlignment="1" applyProtection="1">
      <alignment horizontal="right" vertical="center"/>
      <protection locked="0"/>
    </xf>
    <xf numFmtId="0" fontId="0" fillId="30" borderId="49" xfId="0" applyFont="1" applyFill="1" applyBorder="1" applyAlignment="1" applyProtection="1">
      <alignment horizontal="right" vertical="center"/>
      <protection locked="0"/>
    </xf>
    <xf numFmtId="0" fontId="0" fillId="30" borderId="46" xfId="0" applyFont="1" applyFill="1" applyBorder="1" applyAlignment="1" applyProtection="1">
      <alignment horizontal="right" vertical="center"/>
      <protection locked="0"/>
    </xf>
    <xf numFmtId="0" fontId="0" fillId="30" borderId="47" xfId="0" applyFont="1" applyFill="1" applyBorder="1" applyAlignment="1" applyProtection="1">
      <alignment horizontal="right" vertical="center"/>
      <protection locked="0"/>
    </xf>
    <xf numFmtId="0" fontId="0" fillId="31" borderId="46" xfId="0" applyFont="1" applyFill="1" applyBorder="1" applyAlignment="1" applyProtection="1">
      <alignment horizontal="right" vertical="center"/>
      <protection locked="0"/>
    </xf>
    <xf numFmtId="0" fontId="20" fillId="31" borderId="49" xfId="0" applyFont="1" applyFill="1" applyBorder="1" applyAlignment="1" applyProtection="1">
      <alignment horizontal="right" vertical="center"/>
      <protection locked="0"/>
    </xf>
    <xf numFmtId="0" fontId="0" fillId="31" borderId="48" xfId="0" applyFont="1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46" xfId="0" applyFont="1" applyFill="1" applyBorder="1" applyAlignment="1" applyProtection="1">
      <alignment horizontal="right" vertical="center"/>
      <protection locked="0"/>
    </xf>
    <xf numFmtId="0" fontId="20" fillId="28" borderId="45" xfId="0" applyFont="1" applyFill="1" applyBorder="1" applyAlignment="1" applyProtection="1">
      <alignment horizontal="right" vertical="center"/>
      <protection locked="0"/>
    </xf>
    <xf numFmtId="0" fontId="20" fillId="28" borderId="46" xfId="0" applyFont="1" applyFill="1" applyBorder="1" applyAlignment="1" applyProtection="1">
      <alignment horizontal="right" vertical="center"/>
      <protection locked="0"/>
    </xf>
    <xf numFmtId="0" fontId="0" fillId="28" borderId="46" xfId="0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2" borderId="51" xfId="0" applyFill="1" applyBorder="1"/>
    <xf numFmtId="0" fontId="0" fillId="2" borderId="52" xfId="0" applyFill="1" applyBorder="1"/>
    <xf numFmtId="0" fontId="0" fillId="38" borderId="56" xfId="0" applyFill="1" applyBorder="1" applyAlignment="1" applyProtection="1">
      <alignment horizontal="left"/>
    </xf>
    <xf numFmtId="0" fontId="0" fillId="30" borderId="19" xfId="0" applyFont="1" applyFill="1" applyBorder="1" applyAlignment="1" applyProtection="1">
      <alignment vertical="center"/>
      <protection locked="0"/>
    </xf>
    <xf numFmtId="0" fontId="23" fillId="31" borderId="19" xfId="0" applyFont="1" applyFill="1" applyBorder="1" applyAlignment="1" applyProtection="1">
      <alignment vertical="center"/>
      <protection locked="0"/>
    </xf>
    <xf numFmtId="0" fontId="22" fillId="33" borderId="19" xfId="0" applyFont="1" applyFill="1" applyBorder="1" applyAlignment="1" applyProtection="1">
      <alignment vertical="center"/>
      <protection locked="0"/>
    </xf>
    <xf numFmtId="0" fontId="28" fillId="33" borderId="19" xfId="37" applyFont="1" applyFill="1" applyBorder="1" applyAlignment="1">
      <alignment vertical="center"/>
    </xf>
    <xf numFmtId="0" fontId="20" fillId="33" borderId="62" xfId="0" applyFont="1" applyFill="1" applyBorder="1" applyAlignment="1" applyProtection="1">
      <alignment horizontal="right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Result 1" xfId="40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EB613D"/>
      <rgbColor rgb="00666699"/>
      <rgbColor rgb="007DA647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64</xdr:row>
      <xdr:rowOff>66675</xdr:rowOff>
    </xdr:from>
    <xdr:to>
      <xdr:col>0</xdr:col>
      <xdr:colOff>952500</xdr:colOff>
      <xdr:row>69</xdr:row>
      <xdr:rowOff>85725</xdr:rowOff>
    </xdr:to>
    <xdr:pic>
      <xdr:nvPicPr>
        <xdr:cNvPr id="1161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372600"/>
          <a:ext cx="809625" cy="828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171450</xdr:colOff>
      <xdr:row>64</xdr:row>
      <xdr:rowOff>57150</xdr:rowOff>
    </xdr:from>
    <xdr:to>
      <xdr:col>2</xdr:col>
      <xdr:colOff>990600</xdr:colOff>
      <xdr:row>69</xdr:row>
      <xdr:rowOff>76200</xdr:rowOff>
    </xdr:to>
    <xdr:pic>
      <xdr:nvPicPr>
        <xdr:cNvPr id="1162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24075" y="9363075"/>
          <a:ext cx="819150" cy="828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26</xdr:row>
      <xdr:rowOff>0</xdr:rowOff>
    </xdr:from>
    <xdr:to>
      <xdr:col>0</xdr:col>
      <xdr:colOff>1114425</xdr:colOff>
      <xdr:row>30</xdr:row>
      <xdr:rowOff>152400</xdr:rowOff>
    </xdr:to>
    <xdr:pic>
      <xdr:nvPicPr>
        <xdr:cNvPr id="2185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5762625"/>
          <a:ext cx="809625" cy="828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228600</xdr:colOff>
      <xdr:row>26</xdr:row>
      <xdr:rowOff>0</xdr:rowOff>
    </xdr:from>
    <xdr:to>
      <xdr:col>2</xdr:col>
      <xdr:colOff>1038225</xdr:colOff>
      <xdr:row>31</xdr:row>
      <xdr:rowOff>19050</xdr:rowOff>
    </xdr:to>
    <xdr:pic>
      <xdr:nvPicPr>
        <xdr:cNvPr id="2186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05025" y="5781675"/>
          <a:ext cx="809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Normal="100" workbookViewId="0">
      <selection activeCell="J2" sqref="J2"/>
    </sheetView>
  </sheetViews>
  <sheetFormatPr defaultColWidth="11.5703125" defaultRowHeight="12.75"/>
  <cols>
    <col min="1" max="1" width="25.85546875" customWidth="1"/>
    <col min="2" max="2" width="3.85546875" customWidth="1"/>
    <col min="3" max="3" width="16.28515625" customWidth="1"/>
    <col min="4" max="4" width="9.85546875" customWidth="1"/>
    <col min="5" max="5" width="5" style="1" customWidth="1"/>
    <col min="6" max="6" width="5.42578125" style="2" customWidth="1"/>
    <col min="7" max="8" width="5" style="2" customWidth="1"/>
    <col min="9" max="9" width="5.5703125" customWidth="1"/>
    <col min="10" max="10" width="8.28515625" style="11" customWidth="1"/>
  </cols>
  <sheetData>
    <row r="1" spans="1:10" ht="15" thickBot="1">
      <c r="A1" s="227" t="s">
        <v>167</v>
      </c>
      <c r="B1" s="228"/>
      <c r="C1" s="129"/>
      <c r="D1" s="130"/>
      <c r="E1" s="129"/>
      <c r="F1" s="129"/>
      <c r="G1" s="129"/>
      <c r="H1" s="129"/>
      <c r="I1" s="131"/>
      <c r="J1" s="229"/>
    </row>
    <row r="2" spans="1:10" s="59" customFormat="1" ht="13.5" thickBot="1">
      <c r="A2" s="134" t="s">
        <v>0</v>
      </c>
      <c r="B2" s="135" t="s">
        <v>1</v>
      </c>
      <c r="C2" s="136" t="s">
        <v>2</v>
      </c>
      <c r="D2" s="240" t="s">
        <v>3</v>
      </c>
      <c r="E2" s="184" t="s">
        <v>4</v>
      </c>
      <c r="F2" s="137" t="s">
        <v>5</v>
      </c>
      <c r="G2" s="137" t="s">
        <v>6</v>
      </c>
      <c r="H2" s="138" t="s">
        <v>7</v>
      </c>
      <c r="I2" s="159" t="s">
        <v>8</v>
      </c>
      <c r="J2" s="258" t="s">
        <v>9</v>
      </c>
    </row>
    <row r="3" spans="1:10" s="59" customFormat="1">
      <c r="A3" s="230" t="s">
        <v>120</v>
      </c>
      <c r="B3" s="231" t="s">
        <v>10</v>
      </c>
      <c r="C3" s="232" t="s">
        <v>121</v>
      </c>
      <c r="D3" s="241" t="s">
        <v>122</v>
      </c>
      <c r="E3" s="233">
        <v>10</v>
      </c>
      <c r="F3" s="89">
        <v>10</v>
      </c>
      <c r="G3" s="89">
        <v>10</v>
      </c>
      <c r="H3" s="250">
        <v>10</v>
      </c>
      <c r="I3" s="271">
        <f t="shared" ref="I3:I23" si="0">SUM(E3:H3)</f>
        <v>40</v>
      </c>
      <c r="J3" s="259" t="s">
        <v>165</v>
      </c>
    </row>
    <row r="4" spans="1:10" s="59" customFormat="1">
      <c r="A4" s="109" t="s">
        <v>18</v>
      </c>
      <c r="B4" s="112" t="s">
        <v>10</v>
      </c>
      <c r="C4" s="62" t="s">
        <v>11</v>
      </c>
      <c r="D4" s="242" t="s">
        <v>12</v>
      </c>
      <c r="E4" s="234">
        <v>10</v>
      </c>
      <c r="F4" s="63">
        <v>10</v>
      </c>
      <c r="G4" s="63">
        <v>10</v>
      </c>
      <c r="H4" s="251">
        <v>10</v>
      </c>
      <c r="I4" s="272">
        <f t="shared" si="0"/>
        <v>40</v>
      </c>
      <c r="J4" s="260" t="s">
        <v>165</v>
      </c>
    </row>
    <row r="5" spans="1:10" s="59" customFormat="1" ht="13.5" thickBot="1">
      <c r="A5" s="278" t="s">
        <v>17</v>
      </c>
      <c r="B5" s="112" t="s">
        <v>10</v>
      </c>
      <c r="C5" s="62" t="s">
        <v>11</v>
      </c>
      <c r="D5" s="242" t="s">
        <v>12</v>
      </c>
      <c r="E5" s="235">
        <v>10</v>
      </c>
      <c r="F5" s="65">
        <v>10</v>
      </c>
      <c r="G5" s="65">
        <v>10</v>
      </c>
      <c r="H5" s="252">
        <v>10</v>
      </c>
      <c r="I5" s="273">
        <f t="shared" si="0"/>
        <v>40</v>
      </c>
      <c r="J5" s="261" t="s">
        <v>165</v>
      </c>
    </row>
    <row r="6" spans="1:10" s="59" customFormat="1">
      <c r="A6" s="92" t="s">
        <v>57</v>
      </c>
      <c r="B6" s="61" t="s">
        <v>14</v>
      </c>
      <c r="C6" s="62" t="s">
        <v>11</v>
      </c>
      <c r="D6" s="246" t="s">
        <v>12</v>
      </c>
      <c r="E6" s="236">
        <v>10</v>
      </c>
      <c r="F6" s="60">
        <v>10</v>
      </c>
      <c r="G6" s="60">
        <v>2</v>
      </c>
      <c r="H6" s="253">
        <v>10</v>
      </c>
      <c r="I6" s="163">
        <f t="shared" si="0"/>
        <v>32</v>
      </c>
      <c r="J6" s="150" t="s">
        <v>163</v>
      </c>
    </row>
    <row r="7" spans="1:10" s="59" customFormat="1">
      <c r="A7" s="92" t="s">
        <v>37</v>
      </c>
      <c r="B7" s="61" t="s">
        <v>14</v>
      </c>
      <c r="C7" s="73" t="s">
        <v>118</v>
      </c>
      <c r="D7" s="244" t="s">
        <v>137</v>
      </c>
      <c r="E7" s="234">
        <v>10</v>
      </c>
      <c r="F7" s="63">
        <v>10</v>
      </c>
      <c r="G7" s="63">
        <v>10</v>
      </c>
      <c r="H7" s="251">
        <v>2</v>
      </c>
      <c r="I7" s="272">
        <f t="shared" si="0"/>
        <v>32</v>
      </c>
      <c r="J7" s="262" t="s">
        <v>163</v>
      </c>
    </row>
    <row r="8" spans="1:10" s="59" customFormat="1">
      <c r="A8" s="93" t="s">
        <v>107</v>
      </c>
      <c r="B8" s="82" t="s">
        <v>16</v>
      </c>
      <c r="C8" s="83" t="s">
        <v>105</v>
      </c>
      <c r="D8" s="245" t="s">
        <v>12</v>
      </c>
      <c r="E8" s="234">
        <v>10</v>
      </c>
      <c r="F8" s="63">
        <v>10</v>
      </c>
      <c r="G8" s="63">
        <v>10</v>
      </c>
      <c r="H8" s="251">
        <v>1</v>
      </c>
      <c r="I8" s="272">
        <f t="shared" si="0"/>
        <v>31</v>
      </c>
      <c r="J8" s="152" t="s">
        <v>163</v>
      </c>
    </row>
    <row r="9" spans="1:10" s="59" customFormat="1">
      <c r="A9" s="94" t="s">
        <v>68</v>
      </c>
      <c r="B9" s="61" t="s">
        <v>13</v>
      </c>
      <c r="C9" s="70" t="s">
        <v>132</v>
      </c>
      <c r="D9" s="242" t="s">
        <v>12</v>
      </c>
      <c r="E9" s="234">
        <v>10</v>
      </c>
      <c r="F9" s="63">
        <v>10</v>
      </c>
      <c r="G9" s="63">
        <v>10</v>
      </c>
      <c r="H9" s="251">
        <v>0</v>
      </c>
      <c r="I9" s="272">
        <f t="shared" si="0"/>
        <v>30</v>
      </c>
      <c r="J9" s="152" t="s">
        <v>163</v>
      </c>
    </row>
    <row r="10" spans="1:10" s="59" customFormat="1">
      <c r="A10" s="95" t="s">
        <v>91</v>
      </c>
      <c r="B10" s="61" t="s">
        <v>13</v>
      </c>
      <c r="C10" s="62" t="s">
        <v>11</v>
      </c>
      <c r="D10" s="246" t="s">
        <v>12</v>
      </c>
      <c r="E10" s="234">
        <v>10</v>
      </c>
      <c r="F10" s="63">
        <v>10</v>
      </c>
      <c r="G10" s="63">
        <v>10</v>
      </c>
      <c r="H10" s="251"/>
      <c r="I10" s="272">
        <f t="shared" si="0"/>
        <v>30</v>
      </c>
      <c r="J10" s="152" t="s">
        <v>163</v>
      </c>
    </row>
    <row r="11" spans="1:10" s="59" customFormat="1" ht="13.5" thickBot="1">
      <c r="A11" s="96" t="s">
        <v>43</v>
      </c>
      <c r="B11" s="61" t="s">
        <v>13</v>
      </c>
      <c r="C11" s="68" t="s">
        <v>11</v>
      </c>
      <c r="D11" s="245" t="s">
        <v>12</v>
      </c>
      <c r="E11" s="235">
        <v>10</v>
      </c>
      <c r="F11" s="65">
        <v>10</v>
      </c>
      <c r="G11" s="65">
        <v>10</v>
      </c>
      <c r="H11" s="252"/>
      <c r="I11" s="273">
        <f t="shared" si="0"/>
        <v>30</v>
      </c>
      <c r="J11" s="153" t="s">
        <v>163</v>
      </c>
    </row>
    <row r="12" spans="1:10" s="59" customFormat="1">
      <c r="A12" s="92" t="s">
        <v>110</v>
      </c>
      <c r="B12" s="61" t="s">
        <v>14</v>
      </c>
      <c r="C12" s="62" t="s">
        <v>11</v>
      </c>
      <c r="D12" s="242" t="s">
        <v>12</v>
      </c>
      <c r="E12" s="233">
        <v>5</v>
      </c>
      <c r="F12" s="89">
        <v>10</v>
      </c>
      <c r="G12" s="89">
        <v>10</v>
      </c>
      <c r="H12" s="250">
        <v>0</v>
      </c>
      <c r="I12" s="271">
        <f t="shared" si="0"/>
        <v>25</v>
      </c>
      <c r="J12" s="263" t="s">
        <v>164</v>
      </c>
    </row>
    <row r="13" spans="1:10" s="59" customFormat="1">
      <c r="A13" s="96" t="s">
        <v>48</v>
      </c>
      <c r="B13" s="61" t="s">
        <v>13</v>
      </c>
      <c r="C13" s="68" t="s">
        <v>11</v>
      </c>
      <c r="D13" s="242" t="s">
        <v>12</v>
      </c>
      <c r="E13" s="234">
        <v>10</v>
      </c>
      <c r="F13" s="63">
        <v>9</v>
      </c>
      <c r="G13" s="63">
        <v>4</v>
      </c>
      <c r="H13" s="251"/>
      <c r="I13" s="272">
        <f t="shared" si="0"/>
        <v>23</v>
      </c>
      <c r="J13" s="262" t="s">
        <v>163</v>
      </c>
    </row>
    <row r="14" spans="1:10" s="59" customFormat="1">
      <c r="A14" s="93" t="s">
        <v>109</v>
      </c>
      <c r="B14" s="82" t="s">
        <v>16</v>
      </c>
      <c r="C14" s="62" t="s">
        <v>11</v>
      </c>
      <c r="D14" s="245" t="s">
        <v>12</v>
      </c>
      <c r="E14" s="234"/>
      <c r="F14" s="63">
        <v>10</v>
      </c>
      <c r="G14" s="63">
        <v>10</v>
      </c>
      <c r="H14" s="251">
        <v>2</v>
      </c>
      <c r="I14" s="272">
        <f t="shared" si="0"/>
        <v>22</v>
      </c>
      <c r="J14" s="152" t="s">
        <v>163</v>
      </c>
    </row>
    <row r="15" spans="1:10" s="59" customFormat="1">
      <c r="A15" s="93" t="s">
        <v>46</v>
      </c>
      <c r="B15" s="61" t="s">
        <v>13</v>
      </c>
      <c r="C15" s="62" t="s">
        <v>11</v>
      </c>
      <c r="D15" s="244" t="s">
        <v>12</v>
      </c>
      <c r="E15" s="234">
        <v>10</v>
      </c>
      <c r="F15" s="63">
        <v>10</v>
      </c>
      <c r="G15" s="63">
        <v>2</v>
      </c>
      <c r="H15" s="251"/>
      <c r="I15" s="272">
        <f t="shared" si="0"/>
        <v>22</v>
      </c>
      <c r="J15" s="262" t="s">
        <v>163</v>
      </c>
    </row>
    <row r="16" spans="1:10" s="59" customFormat="1">
      <c r="A16" s="97" t="s">
        <v>124</v>
      </c>
      <c r="B16" s="61" t="s">
        <v>14</v>
      </c>
      <c r="C16" s="62" t="s">
        <v>11</v>
      </c>
      <c r="D16" s="242" t="s">
        <v>12</v>
      </c>
      <c r="E16" s="234">
        <v>2</v>
      </c>
      <c r="F16" s="63">
        <v>10</v>
      </c>
      <c r="G16" s="63">
        <v>10</v>
      </c>
      <c r="H16" s="251"/>
      <c r="I16" s="272">
        <f t="shared" si="0"/>
        <v>22</v>
      </c>
      <c r="J16" s="151" t="s">
        <v>163</v>
      </c>
    </row>
    <row r="17" spans="1:10" s="59" customFormat="1">
      <c r="A17" s="97" t="s">
        <v>51</v>
      </c>
      <c r="B17" s="61" t="s">
        <v>14</v>
      </c>
      <c r="C17" s="67" t="s">
        <v>133</v>
      </c>
      <c r="D17" s="242" t="s">
        <v>21</v>
      </c>
      <c r="E17" s="234">
        <v>10</v>
      </c>
      <c r="F17" s="63">
        <v>10</v>
      </c>
      <c r="G17" s="63">
        <v>2</v>
      </c>
      <c r="H17" s="251"/>
      <c r="I17" s="272">
        <f t="shared" si="0"/>
        <v>22</v>
      </c>
      <c r="J17" s="262" t="s">
        <v>163</v>
      </c>
    </row>
    <row r="18" spans="1:10" s="59" customFormat="1">
      <c r="A18" s="92" t="s">
        <v>116</v>
      </c>
      <c r="B18" s="61" t="s">
        <v>14</v>
      </c>
      <c r="C18" s="62" t="s">
        <v>11</v>
      </c>
      <c r="D18" s="245" t="s">
        <v>12</v>
      </c>
      <c r="E18" s="234">
        <v>0.5</v>
      </c>
      <c r="F18" s="63">
        <v>10</v>
      </c>
      <c r="G18" s="63">
        <v>10</v>
      </c>
      <c r="H18" s="251">
        <v>1</v>
      </c>
      <c r="I18" s="272">
        <f t="shared" si="0"/>
        <v>21.5</v>
      </c>
      <c r="J18" s="152" t="s">
        <v>163</v>
      </c>
    </row>
    <row r="19" spans="1:10" s="59" customFormat="1">
      <c r="A19" s="92" t="s">
        <v>69</v>
      </c>
      <c r="B19" s="112" t="s">
        <v>10</v>
      </c>
      <c r="C19" s="62" t="s">
        <v>11</v>
      </c>
      <c r="D19" s="242" t="s">
        <v>12</v>
      </c>
      <c r="E19" s="234">
        <v>2</v>
      </c>
      <c r="F19" s="63">
        <v>10</v>
      </c>
      <c r="G19" s="63">
        <v>9</v>
      </c>
      <c r="H19" s="251"/>
      <c r="I19" s="272">
        <f t="shared" si="0"/>
        <v>21</v>
      </c>
      <c r="J19" s="151" t="s">
        <v>164</v>
      </c>
    </row>
    <row r="20" spans="1:10" s="59" customFormat="1">
      <c r="A20" s="96" t="s">
        <v>79</v>
      </c>
      <c r="B20" s="61" t="s">
        <v>13</v>
      </c>
      <c r="C20" s="67" t="s">
        <v>80</v>
      </c>
      <c r="D20" s="245" t="s">
        <v>81</v>
      </c>
      <c r="E20" s="234">
        <v>0</v>
      </c>
      <c r="F20" s="63">
        <v>10</v>
      </c>
      <c r="G20" s="63">
        <v>1</v>
      </c>
      <c r="H20" s="251">
        <v>10</v>
      </c>
      <c r="I20" s="272">
        <f t="shared" si="0"/>
        <v>21</v>
      </c>
      <c r="J20" s="262" t="s">
        <v>163</v>
      </c>
    </row>
    <row r="21" spans="1:10" s="59" customFormat="1">
      <c r="A21" s="93" t="s">
        <v>72</v>
      </c>
      <c r="B21" s="82" t="s">
        <v>16</v>
      </c>
      <c r="C21" s="62" t="s">
        <v>11</v>
      </c>
      <c r="D21" s="245" t="s">
        <v>12</v>
      </c>
      <c r="E21" s="234">
        <v>10</v>
      </c>
      <c r="F21" s="63">
        <v>10</v>
      </c>
      <c r="G21" s="63"/>
      <c r="H21" s="251"/>
      <c r="I21" s="272">
        <f t="shared" si="0"/>
        <v>20</v>
      </c>
      <c r="J21" s="152" t="s">
        <v>163</v>
      </c>
    </row>
    <row r="22" spans="1:10" s="59" customFormat="1">
      <c r="A22" s="98" t="s">
        <v>40</v>
      </c>
      <c r="B22" s="61" t="s">
        <v>13</v>
      </c>
      <c r="C22" s="62" t="s">
        <v>11</v>
      </c>
      <c r="D22" s="242" t="s">
        <v>12</v>
      </c>
      <c r="E22" s="234">
        <v>10</v>
      </c>
      <c r="F22" s="63">
        <v>0</v>
      </c>
      <c r="G22" s="64">
        <v>10</v>
      </c>
      <c r="H22" s="251"/>
      <c r="I22" s="272">
        <f t="shared" si="0"/>
        <v>20</v>
      </c>
      <c r="J22" s="262" t="s">
        <v>163</v>
      </c>
    </row>
    <row r="23" spans="1:10" s="59" customFormat="1">
      <c r="A23" s="279" t="s">
        <v>63</v>
      </c>
      <c r="B23" s="61" t="s">
        <v>14</v>
      </c>
      <c r="C23" s="72" t="s">
        <v>131</v>
      </c>
      <c r="D23" s="248" t="s">
        <v>15</v>
      </c>
      <c r="E23" s="237">
        <v>10</v>
      </c>
      <c r="F23" s="114">
        <v>0</v>
      </c>
      <c r="G23" s="114">
        <v>9</v>
      </c>
      <c r="H23" s="254">
        <v>0</v>
      </c>
      <c r="I23" s="274">
        <f t="shared" si="0"/>
        <v>19</v>
      </c>
      <c r="J23" s="264" t="s">
        <v>163</v>
      </c>
    </row>
    <row r="24" spans="1:10" s="59" customFormat="1" ht="13.5" thickBot="1">
      <c r="A24" s="280" t="s">
        <v>58</v>
      </c>
      <c r="B24" s="61" t="s">
        <v>14</v>
      </c>
      <c r="C24" s="62" t="s">
        <v>11</v>
      </c>
      <c r="D24" s="242" t="s">
        <v>12</v>
      </c>
      <c r="E24" s="237">
        <v>0</v>
      </c>
      <c r="F24" s="114">
        <v>10</v>
      </c>
      <c r="G24" s="124">
        <v>8</v>
      </c>
      <c r="H24" s="254">
        <v>0</v>
      </c>
      <c r="I24" s="274">
        <f t="shared" ref="I24" si="1">SUM(E24:H24)</f>
        <v>18</v>
      </c>
      <c r="J24" s="282" t="s">
        <v>163</v>
      </c>
    </row>
    <row r="25" spans="1:10" s="59" customFormat="1">
      <c r="A25" s="281" t="s">
        <v>50</v>
      </c>
      <c r="B25" s="82" t="s">
        <v>16</v>
      </c>
      <c r="C25" s="62" t="s">
        <v>11</v>
      </c>
      <c r="D25" s="245" t="s">
        <v>12</v>
      </c>
      <c r="E25" s="236"/>
      <c r="F25" s="126">
        <v>5</v>
      </c>
      <c r="G25" s="60"/>
      <c r="H25" s="255">
        <v>8</v>
      </c>
      <c r="I25" s="163">
        <f t="shared" ref="I25:I34" si="2">SUM(E25:H25)</f>
        <v>13</v>
      </c>
      <c r="J25" s="265"/>
    </row>
    <row r="26" spans="1:10" s="59" customFormat="1">
      <c r="A26" s="66" t="s">
        <v>104</v>
      </c>
      <c r="B26" s="82" t="s">
        <v>16</v>
      </c>
      <c r="C26" s="62" t="s">
        <v>11</v>
      </c>
      <c r="D26" s="246" t="s">
        <v>12</v>
      </c>
      <c r="E26" s="234">
        <v>2</v>
      </c>
      <c r="F26" s="63">
        <v>10</v>
      </c>
      <c r="G26" s="63">
        <v>0</v>
      </c>
      <c r="H26" s="251"/>
      <c r="I26" s="272">
        <f t="shared" si="2"/>
        <v>12</v>
      </c>
      <c r="J26" s="155"/>
    </row>
    <row r="27" spans="1:10" s="59" customFormat="1">
      <c r="A27" s="74" t="s">
        <v>45</v>
      </c>
      <c r="B27" s="82" t="s">
        <v>16</v>
      </c>
      <c r="C27" s="83" t="s">
        <v>105</v>
      </c>
      <c r="D27" s="245" t="s">
        <v>12</v>
      </c>
      <c r="E27" s="234">
        <v>2</v>
      </c>
      <c r="F27" s="63">
        <v>10</v>
      </c>
      <c r="G27" s="63"/>
      <c r="H27" s="251"/>
      <c r="I27" s="272">
        <f t="shared" si="2"/>
        <v>12</v>
      </c>
      <c r="J27" s="266"/>
    </row>
    <row r="28" spans="1:10" s="59" customFormat="1">
      <c r="A28" s="69" t="s">
        <v>106</v>
      </c>
      <c r="B28" s="82" t="s">
        <v>16</v>
      </c>
      <c r="C28" s="62" t="s">
        <v>11</v>
      </c>
      <c r="D28" s="247" t="s">
        <v>12</v>
      </c>
      <c r="E28" s="234">
        <v>2</v>
      </c>
      <c r="F28" s="63">
        <v>10</v>
      </c>
      <c r="G28" s="63">
        <v>0</v>
      </c>
      <c r="H28" s="251">
        <v>0</v>
      </c>
      <c r="I28" s="272">
        <f t="shared" si="2"/>
        <v>12</v>
      </c>
      <c r="J28" s="155"/>
    </row>
    <row r="29" spans="1:10" s="59" customFormat="1">
      <c r="A29" s="74" t="s">
        <v>75</v>
      </c>
      <c r="B29" s="82" t="s">
        <v>16</v>
      </c>
      <c r="C29" s="62" t="s">
        <v>11</v>
      </c>
      <c r="D29" s="245" t="s">
        <v>12</v>
      </c>
      <c r="E29" s="234"/>
      <c r="F29" s="63">
        <v>10</v>
      </c>
      <c r="G29" s="63">
        <v>2</v>
      </c>
      <c r="H29" s="251"/>
      <c r="I29" s="272">
        <f t="shared" si="2"/>
        <v>12</v>
      </c>
      <c r="J29" s="266"/>
    </row>
    <row r="30" spans="1:10" s="59" customFormat="1">
      <c r="A30" s="74" t="s">
        <v>119</v>
      </c>
      <c r="B30" s="61" t="s">
        <v>13</v>
      </c>
      <c r="C30" s="83" t="s">
        <v>105</v>
      </c>
      <c r="D30" s="245" t="s">
        <v>12</v>
      </c>
      <c r="E30" s="234">
        <v>0</v>
      </c>
      <c r="F30" s="63">
        <v>10</v>
      </c>
      <c r="G30" s="63">
        <v>2</v>
      </c>
      <c r="H30" s="251">
        <v>0</v>
      </c>
      <c r="I30" s="272">
        <f t="shared" si="2"/>
        <v>12</v>
      </c>
      <c r="J30" s="266"/>
    </row>
    <row r="31" spans="1:10" s="59" customFormat="1">
      <c r="A31" s="121" t="s">
        <v>42</v>
      </c>
      <c r="B31" s="61" t="s">
        <v>13</v>
      </c>
      <c r="C31" s="68" t="s">
        <v>11</v>
      </c>
      <c r="D31" s="242" t="s">
        <v>12</v>
      </c>
      <c r="E31" s="234">
        <v>0</v>
      </c>
      <c r="F31" s="63">
        <v>10</v>
      </c>
      <c r="G31" s="63">
        <v>2</v>
      </c>
      <c r="H31" s="251"/>
      <c r="I31" s="272">
        <f t="shared" si="2"/>
        <v>12</v>
      </c>
      <c r="J31" s="155" t="s">
        <v>135</v>
      </c>
    </row>
    <row r="32" spans="1:10" s="59" customFormat="1">
      <c r="A32" s="74" t="s">
        <v>113</v>
      </c>
      <c r="B32" s="61" t="s">
        <v>13</v>
      </c>
      <c r="C32" s="83" t="s">
        <v>105</v>
      </c>
      <c r="D32" s="244" t="s">
        <v>12</v>
      </c>
      <c r="E32" s="234">
        <v>0</v>
      </c>
      <c r="F32" s="63">
        <v>10</v>
      </c>
      <c r="G32" s="63">
        <v>1</v>
      </c>
      <c r="H32" s="251">
        <v>0</v>
      </c>
      <c r="I32" s="272">
        <f t="shared" si="2"/>
        <v>11</v>
      </c>
      <c r="J32" s="267"/>
    </row>
    <row r="33" spans="1:10" s="59" customFormat="1">
      <c r="A33" s="74" t="s">
        <v>114</v>
      </c>
      <c r="B33" s="82" t="s">
        <v>16</v>
      </c>
      <c r="C33" s="83" t="s">
        <v>105</v>
      </c>
      <c r="D33" s="244" t="s">
        <v>12</v>
      </c>
      <c r="E33" s="234">
        <v>10</v>
      </c>
      <c r="F33" s="63">
        <v>1</v>
      </c>
      <c r="G33" s="63">
        <v>0</v>
      </c>
      <c r="H33" s="251"/>
      <c r="I33" s="272">
        <f t="shared" si="2"/>
        <v>11</v>
      </c>
      <c r="J33" s="155" t="s">
        <v>135</v>
      </c>
    </row>
    <row r="34" spans="1:10" s="59" customFormat="1" ht="13.5" thickBot="1">
      <c r="A34" s="121" t="s">
        <v>49</v>
      </c>
      <c r="B34" s="61" t="s">
        <v>13</v>
      </c>
      <c r="C34" s="62" t="s">
        <v>11</v>
      </c>
      <c r="D34" s="242" t="s">
        <v>12</v>
      </c>
      <c r="E34" s="237"/>
      <c r="F34" s="114">
        <v>10</v>
      </c>
      <c r="G34" s="114"/>
      <c r="H34" s="254"/>
      <c r="I34" s="274">
        <f t="shared" si="2"/>
        <v>10</v>
      </c>
      <c r="J34" s="156"/>
    </row>
    <row r="35" spans="1:10" s="59" customFormat="1">
      <c r="A35" s="66" t="s">
        <v>117</v>
      </c>
      <c r="B35" s="61" t="s">
        <v>13</v>
      </c>
      <c r="C35" s="62" t="s">
        <v>11</v>
      </c>
      <c r="D35" s="245" t="s">
        <v>12</v>
      </c>
      <c r="E35" s="236">
        <v>0</v>
      </c>
      <c r="F35" s="60">
        <v>9</v>
      </c>
      <c r="G35" s="60">
        <v>0</v>
      </c>
      <c r="H35" s="253">
        <v>0</v>
      </c>
      <c r="I35" s="163">
        <f t="shared" ref="I35:I42" si="3">SUM(E35:H35)</f>
        <v>9</v>
      </c>
      <c r="J35" s="157" t="s">
        <v>135</v>
      </c>
    </row>
    <row r="36" spans="1:10" s="59" customFormat="1">
      <c r="A36" s="71" t="s">
        <v>108</v>
      </c>
      <c r="B36" s="61" t="s">
        <v>13</v>
      </c>
      <c r="C36" s="62" t="s">
        <v>11</v>
      </c>
      <c r="D36" s="248" t="s">
        <v>12</v>
      </c>
      <c r="E36" s="234">
        <v>0</v>
      </c>
      <c r="F36" s="63">
        <v>3</v>
      </c>
      <c r="G36" s="63"/>
      <c r="H36" s="251">
        <v>2</v>
      </c>
      <c r="I36" s="272">
        <f t="shared" si="3"/>
        <v>5</v>
      </c>
      <c r="J36" s="155" t="s">
        <v>135</v>
      </c>
    </row>
    <row r="37" spans="1:10" s="59" customFormat="1">
      <c r="A37" s="71" t="s">
        <v>77</v>
      </c>
      <c r="B37" s="82" t="s">
        <v>16</v>
      </c>
      <c r="C37" s="62" t="s">
        <v>11</v>
      </c>
      <c r="D37" s="247" t="s">
        <v>12</v>
      </c>
      <c r="E37" s="234"/>
      <c r="F37" s="63">
        <v>4</v>
      </c>
      <c r="G37" s="63"/>
      <c r="H37" s="251"/>
      <c r="I37" s="272">
        <f t="shared" si="3"/>
        <v>4</v>
      </c>
      <c r="J37" s="155"/>
    </row>
    <row r="38" spans="1:10" s="59" customFormat="1">
      <c r="A38" s="66" t="s">
        <v>111</v>
      </c>
      <c r="B38" s="61" t="s">
        <v>13</v>
      </c>
      <c r="C38" s="72" t="s">
        <v>112</v>
      </c>
      <c r="D38" s="249" t="s">
        <v>74</v>
      </c>
      <c r="E38" s="234">
        <v>2</v>
      </c>
      <c r="F38" s="63">
        <v>0</v>
      </c>
      <c r="G38" s="63">
        <v>1</v>
      </c>
      <c r="H38" s="251">
        <v>0</v>
      </c>
      <c r="I38" s="272">
        <f t="shared" si="3"/>
        <v>3</v>
      </c>
      <c r="J38" s="155"/>
    </row>
    <row r="39" spans="1:10" s="59" customFormat="1">
      <c r="A39" s="74" t="s">
        <v>73</v>
      </c>
      <c r="B39" s="82" t="s">
        <v>16</v>
      </c>
      <c r="C39" s="62" t="s">
        <v>11</v>
      </c>
      <c r="D39" s="245" t="s">
        <v>12</v>
      </c>
      <c r="E39" s="234"/>
      <c r="F39" s="63">
        <v>1</v>
      </c>
      <c r="G39" s="63">
        <v>0</v>
      </c>
      <c r="H39" s="251">
        <v>0</v>
      </c>
      <c r="I39" s="272">
        <f t="shared" si="3"/>
        <v>1</v>
      </c>
      <c r="J39" s="155" t="s">
        <v>135</v>
      </c>
    </row>
    <row r="40" spans="1:10" s="59" customFormat="1">
      <c r="A40" s="69" t="s">
        <v>47</v>
      </c>
      <c r="B40" s="82" t="s">
        <v>16</v>
      </c>
      <c r="C40" s="62" t="s">
        <v>11</v>
      </c>
      <c r="D40" s="245" t="s">
        <v>12</v>
      </c>
      <c r="E40" s="234"/>
      <c r="F40" s="63">
        <v>1</v>
      </c>
      <c r="G40" s="63"/>
      <c r="H40" s="251"/>
      <c r="I40" s="272">
        <f t="shared" si="3"/>
        <v>1</v>
      </c>
      <c r="J40" s="155" t="s">
        <v>135</v>
      </c>
    </row>
    <row r="41" spans="1:10" s="59" customFormat="1">
      <c r="A41" s="74" t="s">
        <v>123</v>
      </c>
      <c r="B41" s="82" t="s">
        <v>16</v>
      </c>
      <c r="C41" s="62" t="s">
        <v>11</v>
      </c>
      <c r="D41" s="247" t="s">
        <v>12</v>
      </c>
      <c r="E41" s="234">
        <v>0</v>
      </c>
      <c r="F41" s="63">
        <v>1</v>
      </c>
      <c r="G41" s="63">
        <v>0</v>
      </c>
      <c r="H41" s="251"/>
      <c r="I41" s="272">
        <f t="shared" si="3"/>
        <v>1</v>
      </c>
      <c r="J41" s="155" t="s">
        <v>135</v>
      </c>
    </row>
    <row r="42" spans="1:10" s="59" customFormat="1" ht="13.5" thickBot="1">
      <c r="A42" s="69" t="s">
        <v>115</v>
      </c>
      <c r="B42" s="82" t="s">
        <v>16</v>
      </c>
      <c r="C42" s="62" t="s">
        <v>11</v>
      </c>
      <c r="D42" s="247" t="s">
        <v>12</v>
      </c>
      <c r="E42" s="235">
        <v>0</v>
      </c>
      <c r="F42" s="65">
        <v>0</v>
      </c>
      <c r="G42" s="65"/>
      <c r="H42" s="252"/>
      <c r="I42" s="273">
        <f t="shared" si="3"/>
        <v>0</v>
      </c>
      <c r="J42" s="158"/>
    </row>
    <row r="43" spans="1:10" s="59" customFormat="1">
      <c r="A43" s="104" t="s">
        <v>125</v>
      </c>
      <c r="B43" s="112" t="s">
        <v>10</v>
      </c>
      <c r="C43" s="67" t="s">
        <v>132</v>
      </c>
      <c r="D43" s="242" t="s">
        <v>19</v>
      </c>
      <c r="E43" s="236"/>
      <c r="F43" s="60"/>
      <c r="G43" s="60"/>
      <c r="H43" s="253"/>
      <c r="I43" s="163"/>
      <c r="J43" s="268" t="s">
        <v>82</v>
      </c>
    </row>
    <row r="44" spans="1:10" s="59" customFormat="1">
      <c r="A44" s="102" t="s">
        <v>126</v>
      </c>
      <c r="B44" s="82" t="s">
        <v>16</v>
      </c>
      <c r="C44" s="62" t="s">
        <v>11</v>
      </c>
      <c r="D44" s="248" t="s">
        <v>12</v>
      </c>
      <c r="E44" s="234"/>
      <c r="F44" s="63"/>
      <c r="G44" s="63"/>
      <c r="H44" s="251"/>
      <c r="I44" s="272"/>
      <c r="J44" s="269" t="s">
        <v>136</v>
      </c>
    </row>
    <row r="45" spans="1:10">
      <c r="A45" s="104" t="s">
        <v>64</v>
      </c>
      <c r="B45" s="61" t="s">
        <v>14</v>
      </c>
      <c r="C45" s="62" t="s">
        <v>11</v>
      </c>
      <c r="D45" s="242" t="s">
        <v>12</v>
      </c>
      <c r="E45" s="238"/>
      <c r="F45" s="14"/>
      <c r="G45" s="14"/>
      <c r="H45" s="256"/>
      <c r="I45" s="275"/>
      <c r="J45" s="269" t="s">
        <v>82</v>
      </c>
    </row>
    <row r="46" spans="1:10">
      <c r="A46" s="105" t="s">
        <v>127</v>
      </c>
      <c r="B46" s="82" t="s">
        <v>16</v>
      </c>
      <c r="C46" s="62" t="s">
        <v>11</v>
      </c>
      <c r="D46" s="247" t="s">
        <v>12</v>
      </c>
      <c r="E46" s="238"/>
      <c r="F46" s="14"/>
      <c r="G46" s="14"/>
      <c r="H46" s="256"/>
      <c r="I46" s="275"/>
      <c r="J46" s="269" t="s">
        <v>82</v>
      </c>
    </row>
    <row r="47" spans="1:10">
      <c r="A47" s="104" t="s">
        <v>67</v>
      </c>
      <c r="B47" s="112" t="s">
        <v>10</v>
      </c>
      <c r="C47" s="67" t="s">
        <v>132</v>
      </c>
      <c r="D47" s="242" t="s">
        <v>19</v>
      </c>
      <c r="E47" s="238"/>
      <c r="F47" s="14"/>
      <c r="G47" s="14"/>
      <c r="H47" s="256"/>
      <c r="I47" s="275"/>
      <c r="J47" s="269" t="s">
        <v>82</v>
      </c>
    </row>
    <row r="48" spans="1:10">
      <c r="A48" s="104" t="s">
        <v>62</v>
      </c>
      <c r="B48" s="61" t="s">
        <v>14</v>
      </c>
      <c r="C48" s="62" t="s">
        <v>11</v>
      </c>
      <c r="D48" s="242" t="s">
        <v>12</v>
      </c>
      <c r="E48" s="238"/>
      <c r="F48" s="14"/>
      <c r="G48" s="14"/>
      <c r="H48" s="256"/>
      <c r="I48" s="275"/>
      <c r="J48" s="269" t="s">
        <v>136</v>
      </c>
    </row>
    <row r="49" spans="1:10" s="59" customFormat="1">
      <c r="A49" s="104" t="s">
        <v>20</v>
      </c>
      <c r="B49" s="112" t="s">
        <v>10</v>
      </c>
      <c r="C49" s="62" t="s">
        <v>11</v>
      </c>
      <c r="D49" s="242" t="s">
        <v>12</v>
      </c>
      <c r="E49" s="234"/>
      <c r="F49" s="63"/>
      <c r="G49" s="63"/>
      <c r="H49" s="251"/>
      <c r="I49" s="272"/>
      <c r="J49" s="269" t="s">
        <v>82</v>
      </c>
    </row>
    <row r="50" spans="1:10">
      <c r="A50" s="106" t="s">
        <v>128</v>
      </c>
      <c r="B50" s="61" t="s">
        <v>13</v>
      </c>
      <c r="C50" s="72" t="s">
        <v>134</v>
      </c>
      <c r="D50" s="247" t="s">
        <v>129</v>
      </c>
      <c r="E50" s="238"/>
      <c r="F50" s="14"/>
      <c r="G50" s="14"/>
      <c r="H50" s="256"/>
      <c r="I50" s="275"/>
      <c r="J50" s="270" t="s">
        <v>82</v>
      </c>
    </row>
    <row r="51" spans="1:10" ht="13.5" thickBot="1">
      <c r="A51" s="107" t="s">
        <v>130</v>
      </c>
      <c r="B51" s="88" t="s">
        <v>16</v>
      </c>
      <c r="C51" s="85" t="s">
        <v>11</v>
      </c>
      <c r="D51" s="243" t="s">
        <v>12</v>
      </c>
      <c r="E51" s="239"/>
      <c r="F51" s="87"/>
      <c r="G51" s="87"/>
      <c r="H51" s="257"/>
      <c r="I51" s="276"/>
      <c r="J51" s="217" t="s">
        <v>136</v>
      </c>
    </row>
    <row r="52" spans="1:10">
      <c r="A52" s="39"/>
      <c r="D52" s="40"/>
      <c r="E52" s="41"/>
      <c r="F52" s="41"/>
      <c r="G52" s="41"/>
      <c r="H52" s="41"/>
      <c r="I52" s="42"/>
      <c r="J52" s="43"/>
    </row>
    <row r="53" spans="1:10" ht="13.5" thickBot="1">
      <c r="A53" s="39"/>
      <c r="D53" s="40"/>
      <c r="E53" s="41"/>
      <c r="F53" s="41"/>
      <c r="G53" s="41"/>
      <c r="H53" s="41"/>
      <c r="I53" s="42"/>
      <c r="J53" s="43"/>
    </row>
    <row r="54" spans="1:10">
      <c r="A54" s="125" t="s">
        <v>168</v>
      </c>
      <c r="C54" s="204" t="s">
        <v>22</v>
      </c>
      <c r="D54" s="205">
        <f>SUBTOTAL(3,$A$3:$A$42)</f>
        <v>40</v>
      </c>
      <c r="E54" s="207">
        <f>SUBTOTAL(9,$E$3:$E$42)</f>
        <v>177.5</v>
      </c>
      <c r="F54" s="208">
        <f>SUBTOTAL(9,$F$3:$F$42)</f>
        <v>304</v>
      </c>
      <c r="G54" s="208">
        <f>SUBTOTAL(9,$G$3:$G$42)</f>
        <v>175</v>
      </c>
      <c r="H54" s="209">
        <f>SUBTOTAL(9,$H$3:$H$42)</f>
        <v>66</v>
      </c>
      <c r="I54" s="166">
        <f>SUBTOTAL(9,$I$3:$I$42)</f>
        <v>722.5</v>
      </c>
      <c r="J54" s="210" t="s">
        <v>158</v>
      </c>
    </row>
    <row r="55" spans="1:10" ht="13.5" thickBot="1">
      <c r="C55" s="204" t="s">
        <v>23</v>
      </c>
      <c r="D55" s="277" t="s">
        <v>87</v>
      </c>
      <c r="E55" s="211">
        <f>SUBTOTAL(9,$E$3:$E$42)/D54</f>
        <v>4.4375</v>
      </c>
      <c r="F55" s="212">
        <f>SUBTOTAL(9,$F$3:$F$42)/D54</f>
        <v>7.6</v>
      </c>
      <c r="G55" s="212">
        <f>SUBTOTAL(9,$G$3:$G$42)/D54</f>
        <v>4.375</v>
      </c>
      <c r="H55" s="213">
        <f>SUBTOTAL(9,$H$3:$H$42)/D54</f>
        <v>1.65</v>
      </c>
      <c r="I55" s="167">
        <f>SUBTOTAL(9,$I$3:$I$42)/D54</f>
        <v>18.0625</v>
      </c>
      <c r="J55" s="214" t="s">
        <v>158</v>
      </c>
    </row>
    <row r="56" spans="1:10">
      <c r="E56"/>
      <c r="F56"/>
      <c r="G56"/>
      <c r="H56"/>
    </row>
    <row r="57" spans="1:10">
      <c r="E57"/>
      <c r="F57"/>
      <c r="G57"/>
      <c r="H57"/>
    </row>
    <row r="58" spans="1:10">
      <c r="E58"/>
      <c r="F58"/>
      <c r="G58"/>
      <c r="H58"/>
    </row>
    <row r="59" spans="1:10">
      <c r="E59"/>
      <c r="F59"/>
      <c r="G59"/>
      <c r="H59"/>
    </row>
    <row r="60" spans="1:10">
      <c r="E60"/>
      <c r="F60"/>
      <c r="G60"/>
      <c r="H60"/>
    </row>
    <row r="61" spans="1:10">
      <c r="E61"/>
      <c r="F61"/>
      <c r="G61"/>
      <c r="H61"/>
    </row>
    <row r="62" spans="1:10">
      <c r="E62"/>
      <c r="F62"/>
      <c r="G62"/>
      <c r="H62"/>
    </row>
    <row r="63" spans="1:10">
      <c r="E63"/>
      <c r="F63"/>
      <c r="G63"/>
      <c r="H63"/>
    </row>
    <row r="64" spans="1:10">
      <c r="E64"/>
      <c r="F64"/>
      <c r="G64"/>
      <c r="H64"/>
    </row>
    <row r="65" spans="1:8">
      <c r="E65"/>
      <c r="F65"/>
      <c r="G65"/>
      <c r="H65"/>
    </row>
    <row r="66" spans="1:8">
      <c r="E66"/>
      <c r="F66"/>
      <c r="G66"/>
      <c r="H66"/>
    </row>
    <row r="67" spans="1:8">
      <c r="E67"/>
      <c r="F67"/>
      <c r="G67"/>
      <c r="H67"/>
    </row>
    <row r="68" spans="1:8">
      <c r="E68"/>
      <c r="F68"/>
      <c r="G68"/>
      <c r="H68"/>
    </row>
    <row r="69" spans="1:8">
      <c r="E69"/>
      <c r="F69"/>
      <c r="G69"/>
      <c r="H69"/>
    </row>
    <row r="70" spans="1:8">
      <c r="E70"/>
      <c r="F70"/>
      <c r="G70"/>
      <c r="H70"/>
    </row>
    <row r="71" spans="1:8">
      <c r="E71" s="2"/>
    </row>
    <row r="72" spans="1:8">
      <c r="A72" s="225" t="s">
        <v>24</v>
      </c>
      <c r="B72" s="226" t="s">
        <v>52</v>
      </c>
      <c r="C72" s="225" t="s">
        <v>25</v>
      </c>
      <c r="D72" s="225" t="s">
        <v>53</v>
      </c>
      <c r="E72"/>
      <c r="F72" s="6"/>
      <c r="G72"/>
      <c r="H72"/>
    </row>
    <row r="73" spans="1:8">
      <c r="A73" s="224"/>
      <c r="B73" s="10"/>
      <c r="C73" s="224"/>
      <c r="D73" s="224"/>
      <c r="E73"/>
      <c r="F73" s="6"/>
      <c r="G73"/>
      <c r="H73"/>
    </row>
    <row r="74" spans="1:8">
      <c r="A74" s="33"/>
      <c r="B74" s="17">
        <v>1</v>
      </c>
      <c r="C74" s="18" t="s">
        <v>27</v>
      </c>
      <c r="D74" s="31" t="s">
        <v>97</v>
      </c>
      <c r="E74"/>
      <c r="F74" s="6"/>
      <c r="G74" s="27"/>
      <c r="H74"/>
    </row>
    <row r="75" spans="1:8">
      <c r="A75" s="20" t="s">
        <v>35</v>
      </c>
      <c r="B75" s="17">
        <v>1.1000000000000001</v>
      </c>
      <c r="C75" s="20" t="s">
        <v>102</v>
      </c>
      <c r="D75" s="31" t="s">
        <v>98</v>
      </c>
      <c r="E75"/>
      <c r="F75" s="6"/>
      <c r="G75"/>
      <c r="H75"/>
    </row>
    <row r="76" spans="1:8">
      <c r="A76" s="22" t="s">
        <v>32</v>
      </c>
      <c r="B76" s="17">
        <v>1.2</v>
      </c>
      <c r="C76" s="21" t="s">
        <v>29</v>
      </c>
      <c r="D76" s="31" t="s">
        <v>96</v>
      </c>
      <c r="E76"/>
      <c r="F76" s="6"/>
      <c r="G76"/>
      <c r="H76"/>
    </row>
    <row r="77" spans="1:8">
      <c r="A77" s="14"/>
      <c r="B77" s="17">
        <v>2</v>
      </c>
      <c r="C77" s="21" t="s">
        <v>29</v>
      </c>
      <c r="D77" s="31" t="s">
        <v>95</v>
      </c>
      <c r="E77"/>
      <c r="F77" s="6"/>
      <c r="G77"/>
      <c r="H77"/>
    </row>
    <row r="78" spans="1:8">
      <c r="A78" s="28" t="s">
        <v>26</v>
      </c>
      <c r="B78" s="24">
        <v>2.1</v>
      </c>
      <c r="C78" s="29" t="s">
        <v>30</v>
      </c>
      <c r="D78" s="7" t="s">
        <v>31</v>
      </c>
      <c r="E78"/>
      <c r="F78" s="6"/>
      <c r="G78"/>
      <c r="H78"/>
    </row>
    <row r="79" spans="1:8">
      <c r="A79" s="20" t="s">
        <v>88</v>
      </c>
      <c r="B79" s="24">
        <v>2.2000000000000002</v>
      </c>
      <c r="C79" s="16"/>
      <c r="D79" s="48"/>
      <c r="E79"/>
      <c r="F79" s="6"/>
      <c r="G79"/>
      <c r="H79"/>
    </row>
    <row r="80" spans="1:8">
      <c r="A80" s="14"/>
      <c r="B80" s="17">
        <v>3</v>
      </c>
      <c r="C80" s="34" t="s">
        <v>89</v>
      </c>
      <c r="D80" s="47">
        <f>COUNTIF(C3:C42,"ICHB")</f>
        <v>28</v>
      </c>
      <c r="E80"/>
      <c r="F80" s="6"/>
      <c r="G80"/>
      <c r="H80"/>
    </row>
    <row r="81" spans="1:8">
      <c r="A81" s="56" t="s">
        <v>100</v>
      </c>
      <c r="B81" s="35">
        <v>3.1</v>
      </c>
      <c r="C81" s="36" t="s">
        <v>90</v>
      </c>
      <c r="D81" s="47">
        <f>COUNTIF(D3:D42,"Bucureşti")-D80</f>
        <v>6</v>
      </c>
      <c r="E81" s="27"/>
      <c r="F81" s="6"/>
      <c r="G81"/>
      <c r="H81"/>
    </row>
    <row r="82" spans="1:8">
      <c r="A82" s="56" t="s">
        <v>101</v>
      </c>
      <c r="B82" s="17">
        <v>3.2</v>
      </c>
      <c r="C82" s="13" t="s">
        <v>103</v>
      </c>
      <c r="D82" s="47">
        <f>D54-D80-D81</f>
        <v>6</v>
      </c>
      <c r="E82"/>
      <c r="F82" s="6"/>
      <c r="G82"/>
      <c r="H82"/>
    </row>
    <row r="83" spans="1:8">
      <c r="A83" s="14"/>
      <c r="B83" s="37">
        <v>4</v>
      </c>
      <c r="C83" s="12" t="s">
        <v>34</v>
      </c>
      <c r="D83" s="47">
        <f>D54-D84</f>
        <v>26</v>
      </c>
      <c r="E83"/>
      <c r="F83" s="6"/>
      <c r="G83"/>
      <c r="H83"/>
    </row>
    <row r="84" spans="1:8">
      <c r="A84" s="30" t="s">
        <v>33</v>
      </c>
      <c r="B84" s="17">
        <v>4.0999999999999996</v>
      </c>
      <c r="C84" s="38" t="s">
        <v>36</v>
      </c>
      <c r="D84" s="47">
        <f>COUNTIF(B3:B42,"IX")+COUNTIF(B3:B42,"VII")+COUNTIF(B3:B42,"VIII")</f>
        <v>14</v>
      </c>
      <c r="E84"/>
      <c r="F84" s="6"/>
      <c r="G84"/>
      <c r="H84"/>
    </row>
    <row r="85" spans="1:8">
      <c r="A85" s="21" t="s">
        <v>29</v>
      </c>
      <c r="B85" s="17">
        <v>4.2</v>
      </c>
      <c r="C85" s="33" t="s">
        <v>94</v>
      </c>
      <c r="D85" s="47">
        <f>COUNTIF(J3:J42,"*♀*")</f>
        <v>9</v>
      </c>
      <c r="E85"/>
      <c r="F85" s="6"/>
      <c r="G85"/>
      <c r="H85"/>
    </row>
    <row r="86" spans="1:8">
      <c r="B86" s="9"/>
      <c r="E86"/>
      <c r="F86" s="6"/>
      <c r="G86"/>
      <c r="H86"/>
    </row>
    <row r="87" spans="1:8">
      <c r="B87" s="10"/>
      <c r="C87" s="4" t="s">
        <v>59</v>
      </c>
      <c r="D87" s="8">
        <f>COUNTIF(B3:B42,"X")</f>
        <v>14</v>
      </c>
      <c r="E87"/>
      <c r="F87" s="6"/>
      <c r="G87"/>
      <c r="H87"/>
    </row>
    <row r="88" spans="1:8">
      <c r="B88" s="10"/>
      <c r="C88" s="4" t="s">
        <v>60</v>
      </c>
      <c r="D88" s="8">
        <f>COUNTIF(B3:B42,"XI")</f>
        <v>8</v>
      </c>
      <c r="E88"/>
      <c r="F88" s="6"/>
      <c r="G88"/>
      <c r="H88"/>
    </row>
    <row r="89" spans="1:8">
      <c r="B89" s="10"/>
      <c r="C89" s="113" t="s">
        <v>61</v>
      </c>
      <c r="D89" s="8">
        <f>COUNTIF(B3:B42,"XII")</f>
        <v>4</v>
      </c>
      <c r="E89"/>
      <c r="F89" s="6"/>
      <c r="G89"/>
      <c r="H89"/>
    </row>
  </sheetData>
  <sortState ref="A25:J34">
    <sortCondition descending="1" ref="I25:I34"/>
  </sortState>
  <pageMargins left="0.78749999999999998" right="0.78749999999999998" top="1.0249999999999999" bottom="1.0249999999999999" header="0.78749999999999998" footer="0.78749999999999998"/>
  <pageSetup orientation="portrait" useFirstPageNumber="1" verticalDpi="300" r:id="rId1"/>
  <headerFooter alignWithMargins="0">
    <oddHeader>&amp;L&amp;D&amp;CSTARS of MATHEMATICS - Seniors&amp;R&amp;P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Normal="100" workbookViewId="0">
      <selection activeCell="J2" sqref="J2"/>
    </sheetView>
  </sheetViews>
  <sheetFormatPr defaultColWidth="11.5703125" defaultRowHeight="12.75"/>
  <cols>
    <col min="1" max="1" width="24.140625" customWidth="1"/>
    <col min="2" max="2" width="3.7109375" customWidth="1"/>
    <col min="3" max="3" width="17.28515625" customWidth="1"/>
    <col min="4" max="4" width="9.28515625" customWidth="1"/>
    <col min="5" max="5" width="5.5703125" customWidth="1"/>
    <col min="6" max="6" width="5.28515625" customWidth="1"/>
    <col min="7" max="7" width="5" customWidth="1"/>
    <col min="8" max="8" width="5.28515625" customWidth="1"/>
    <col min="9" max="9" width="5.7109375" customWidth="1"/>
    <col min="10" max="10" width="8.85546875" style="11" customWidth="1"/>
  </cols>
  <sheetData>
    <row r="1" spans="1:10" ht="15" thickBot="1">
      <c r="A1" s="128" t="s">
        <v>167</v>
      </c>
      <c r="B1" s="129"/>
      <c r="C1" s="129"/>
      <c r="D1" s="130"/>
      <c r="E1" s="129"/>
      <c r="F1" s="129"/>
      <c r="G1" s="129"/>
      <c r="H1" s="129"/>
      <c r="I1" s="131"/>
      <c r="J1" s="46"/>
    </row>
    <row r="2" spans="1:10" s="59" customFormat="1" ht="13.5" thickBot="1">
      <c r="A2" s="134" t="s">
        <v>0</v>
      </c>
      <c r="B2" s="135" t="s">
        <v>1</v>
      </c>
      <c r="C2" s="168" t="s">
        <v>2</v>
      </c>
      <c r="D2" s="191" t="s">
        <v>3</v>
      </c>
      <c r="E2" s="184" t="s">
        <v>4</v>
      </c>
      <c r="F2" s="137" t="s">
        <v>5</v>
      </c>
      <c r="G2" s="137" t="s">
        <v>6</v>
      </c>
      <c r="H2" s="138" t="s">
        <v>7</v>
      </c>
      <c r="I2" s="159" t="s">
        <v>8</v>
      </c>
      <c r="J2" s="127" t="s">
        <v>9</v>
      </c>
    </row>
    <row r="3" spans="1:10" s="59" customFormat="1" ht="14.1" customHeight="1">
      <c r="A3" s="132" t="s">
        <v>70</v>
      </c>
      <c r="B3" s="133" t="s">
        <v>38</v>
      </c>
      <c r="C3" s="169" t="s">
        <v>11</v>
      </c>
      <c r="D3" s="192" t="s">
        <v>12</v>
      </c>
      <c r="E3" s="185">
        <v>10</v>
      </c>
      <c r="F3" s="90">
        <v>10</v>
      </c>
      <c r="G3" s="90">
        <v>5</v>
      </c>
      <c r="H3" s="139">
        <v>0</v>
      </c>
      <c r="I3" s="160">
        <f t="shared" ref="I3:I19" si="0">SUM(E3:H3)</f>
        <v>25</v>
      </c>
      <c r="J3" s="145" t="s">
        <v>160</v>
      </c>
    </row>
    <row r="4" spans="1:10" s="59" customFormat="1" ht="14.1" customHeight="1">
      <c r="A4" s="108" t="s">
        <v>83</v>
      </c>
      <c r="B4" s="77" t="s">
        <v>38</v>
      </c>
      <c r="C4" s="170" t="s">
        <v>39</v>
      </c>
      <c r="D4" s="193" t="s">
        <v>12</v>
      </c>
      <c r="E4" s="186">
        <v>10</v>
      </c>
      <c r="F4" s="78">
        <v>10</v>
      </c>
      <c r="G4" s="78">
        <v>4.5</v>
      </c>
      <c r="H4" s="140">
        <v>0</v>
      </c>
      <c r="I4" s="161">
        <f t="shared" si="0"/>
        <v>24.5</v>
      </c>
      <c r="J4" s="146" t="s">
        <v>161</v>
      </c>
    </row>
    <row r="5" spans="1:10" s="59" customFormat="1" ht="14.1" customHeight="1">
      <c r="A5" s="111" t="s">
        <v>151</v>
      </c>
      <c r="B5" s="77" t="s">
        <v>41</v>
      </c>
      <c r="C5" s="171" t="s">
        <v>11</v>
      </c>
      <c r="D5" s="193" t="s">
        <v>12</v>
      </c>
      <c r="E5" s="186">
        <v>10</v>
      </c>
      <c r="F5" s="78">
        <v>10</v>
      </c>
      <c r="G5" s="78">
        <v>4</v>
      </c>
      <c r="H5" s="140">
        <v>0</v>
      </c>
      <c r="I5" s="161">
        <f>SUM(E5:H5)</f>
        <v>24</v>
      </c>
      <c r="J5" s="146" t="s">
        <v>162</v>
      </c>
    </row>
    <row r="6" spans="1:10" s="59" customFormat="1" ht="14.1" customHeight="1" thickBot="1">
      <c r="A6" s="110" t="s">
        <v>159</v>
      </c>
      <c r="B6" s="88" t="s">
        <v>16</v>
      </c>
      <c r="C6" s="172" t="s">
        <v>11</v>
      </c>
      <c r="D6" s="194" t="s">
        <v>12</v>
      </c>
      <c r="E6" s="187">
        <v>10</v>
      </c>
      <c r="F6" s="81">
        <v>10</v>
      </c>
      <c r="G6" s="81">
        <v>4</v>
      </c>
      <c r="H6" s="141">
        <v>0</v>
      </c>
      <c r="I6" s="162">
        <f>SUM(E6:H6)</f>
        <v>24</v>
      </c>
      <c r="J6" s="147" t="s">
        <v>162</v>
      </c>
    </row>
    <row r="7" spans="1:10" s="59" customFormat="1" ht="14.1" customHeight="1">
      <c r="A7" s="99" t="s">
        <v>143</v>
      </c>
      <c r="B7" s="75" t="s">
        <v>41</v>
      </c>
      <c r="C7" s="173" t="s">
        <v>156</v>
      </c>
      <c r="D7" s="195" t="s">
        <v>21</v>
      </c>
      <c r="E7" s="188">
        <v>10</v>
      </c>
      <c r="F7" s="76">
        <v>10</v>
      </c>
      <c r="G7" s="76"/>
      <c r="H7" s="142">
        <v>0</v>
      </c>
      <c r="I7" s="163">
        <f t="shared" si="0"/>
        <v>20</v>
      </c>
      <c r="J7" s="148" t="s">
        <v>163</v>
      </c>
    </row>
    <row r="8" spans="1:10" s="59" customFormat="1" ht="14.1" customHeight="1" thickBot="1">
      <c r="A8" s="119" t="s">
        <v>138</v>
      </c>
      <c r="B8" s="120" t="s">
        <v>139</v>
      </c>
      <c r="C8" s="174" t="s">
        <v>11</v>
      </c>
      <c r="D8" s="196" t="s">
        <v>12</v>
      </c>
      <c r="E8" s="189">
        <v>10</v>
      </c>
      <c r="F8" s="117">
        <v>7</v>
      </c>
      <c r="G8" s="117"/>
      <c r="H8" s="143">
        <v>2</v>
      </c>
      <c r="I8" s="164">
        <f t="shared" si="0"/>
        <v>19</v>
      </c>
      <c r="J8" s="149" t="s">
        <v>164</v>
      </c>
    </row>
    <row r="9" spans="1:10" s="59" customFormat="1" ht="14.1" customHeight="1">
      <c r="A9" s="99" t="s">
        <v>140</v>
      </c>
      <c r="B9" s="75" t="s">
        <v>38</v>
      </c>
      <c r="C9" s="175" t="s">
        <v>11</v>
      </c>
      <c r="D9" s="197" t="s">
        <v>12</v>
      </c>
      <c r="E9" s="190">
        <v>10</v>
      </c>
      <c r="F9" s="76">
        <v>2</v>
      </c>
      <c r="G9" s="76">
        <v>4</v>
      </c>
      <c r="H9" s="142">
        <v>0</v>
      </c>
      <c r="I9" s="165">
        <f t="shared" si="0"/>
        <v>16</v>
      </c>
      <c r="J9" s="150" t="s">
        <v>164</v>
      </c>
    </row>
    <row r="10" spans="1:10" s="59" customFormat="1" ht="14.1" customHeight="1">
      <c r="A10" s="93" t="s">
        <v>141</v>
      </c>
      <c r="B10" s="77" t="s">
        <v>38</v>
      </c>
      <c r="C10" s="171" t="s">
        <v>11</v>
      </c>
      <c r="D10" s="193" t="s">
        <v>12</v>
      </c>
      <c r="E10" s="186">
        <v>10</v>
      </c>
      <c r="F10" s="78">
        <v>2</v>
      </c>
      <c r="G10" s="78">
        <v>4</v>
      </c>
      <c r="H10" s="140">
        <v>0</v>
      </c>
      <c r="I10" s="161">
        <f t="shared" si="0"/>
        <v>16</v>
      </c>
      <c r="J10" s="151" t="s">
        <v>163</v>
      </c>
    </row>
    <row r="11" spans="1:10" s="59" customFormat="1" ht="14.1" customHeight="1">
      <c r="A11" s="95" t="s">
        <v>71</v>
      </c>
      <c r="B11" s="77" t="s">
        <v>38</v>
      </c>
      <c r="C11" s="171" t="s">
        <v>11</v>
      </c>
      <c r="D11" s="193" t="s">
        <v>12</v>
      </c>
      <c r="E11" s="186">
        <v>1</v>
      </c>
      <c r="F11" s="78">
        <v>10</v>
      </c>
      <c r="G11" s="78">
        <v>4</v>
      </c>
      <c r="H11" s="140">
        <v>0</v>
      </c>
      <c r="I11" s="161">
        <f t="shared" si="0"/>
        <v>15</v>
      </c>
      <c r="J11" s="151" t="s">
        <v>164</v>
      </c>
    </row>
    <row r="12" spans="1:10" s="59" customFormat="1" ht="14.1" customHeight="1">
      <c r="A12" s="95" t="s">
        <v>142</v>
      </c>
      <c r="B12" s="77" t="s">
        <v>38</v>
      </c>
      <c r="C12" s="176" t="s">
        <v>155</v>
      </c>
      <c r="D12" s="198" t="s">
        <v>21</v>
      </c>
      <c r="E12" s="186">
        <v>10</v>
      </c>
      <c r="F12" s="78">
        <v>4</v>
      </c>
      <c r="G12" s="78"/>
      <c r="H12" s="140">
        <v>0</v>
      </c>
      <c r="I12" s="161">
        <f t="shared" si="0"/>
        <v>14</v>
      </c>
      <c r="J12" s="152" t="s">
        <v>163</v>
      </c>
    </row>
    <row r="13" spans="1:10" s="59" customFormat="1" ht="14.1" customHeight="1">
      <c r="A13" s="95" t="s">
        <v>152</v>
      </c>
      <c r="B13" s="77" t="s">
        <v>41</v>
      </c>
      <c r="C13" s="171" t="s">
        <v>11</v>
      </c>
      <c r="D13" s="193" t="s">
        <v>12</v>
      </c>
      <c r="E13" s="186">
        <v>10</v>
      </c>
      <c r="F13" s="78">
        <v>2</v>
      </c>
      <c r="G13" s="78">
        <v>0</v>
      </c>
      <c r="H13" s="140">
        <v>2</v>
      </c>
      <c r="I13" s="161">
        <f t="shared" si="0"/>
        <v>14</v>
      </c>
      <c r="J13" s="152" t="s">
        <v>163</v>
      </c>
    </row>
    <row r="14" spans="1:10" s="59" customFormat="1" ht="14.1" customHeight="1" thickBot="1">
      <c r="A14" s="100" t="s">
        <v>147</v>
      </c>
      <c r="B14" s="84" t="s">
        <v>41</v>
      </c>
      <c r="C14" s="177" t="s">
        <v>105</v>
      </c>
      <c r="D14" s="199" t="s">
        <v>12</v>
      </c>
      <c r="E14" s="187">
        <v>2</v>
      </c>
      <c r="F14" s="81">
        <v>2</v>
      </c>
      <c r="G14" s="81">
        <v>4</v>
      </c>
      <c r="H14" s="144">
        <v>5</v>
      </c>
      <c r="I14" s="162">
        <f t="shared" si="0"/>
        <v>13</v>
      </c>
      <c r="J14" s="153" t="s">
        <v>164</v>
      </c>
    </row>
    <row r="15" spans="1:10" s="59" customFormat="1" ht="14.1" customHeight="1">
      <c r="A15" s="122" t="s">
        <v>148</v>
      </c>
      <c r="B15" s="91" t="s">
        <v>139</v>
      </c>
      <c r="C15" s="178" t="s">
        <v>11</v>
      </c>
      <c r="D15" s="200" t="s">
        <v>12</v>
      </c>
      <c r="E15" s="185">
        <v>10</v>
      </c>
      <c r="F15" s="123">
        <v>1</v>
      </c>
      <c r="G15" s="90"/>
      <c r="H15" s="139">
        <v>0</v>
      </c>
      <c r="I15" s="160">
        <f t="shared" si="0"/>
        <v>11</v>
      </c>
      <c r="J15" s="154"/>
    </row>
    <row r="16" spans="1:10" s="59" customFormat="1" ht="14.1" customHeight="1">
      <c r="A16" s="69" t="s">
        <v>76</v>
      </c>
      <c r="B16" s="86" t="s">
        <v>38</v>
      </c>
      <c r="C16" s="171" t="s">
        <v>11</v>
      </c>
      <c r="D16" s="193" t="s">
        <v>12</v>
      </c>
      <c r="E16" s="186">
        <v>2</v>
      </c>
      <c r="F16" s="78">
        <v>2</v>
      </c>
      <c r="G16" s="78">
        <v>4</v>
      </c>
      <c r="H16" s="140">
        <v>0</v>
      </c>
      <c r="I16" s="161">
        <f t="shared" si="0"/>
        <v>8</v>
      </c>
      <c r="J16" s="155"/>
    </row>
    <row r="17" spans="1:11" s="59" customFormat="1" ht="14.1" customHeight="1" thickBot="1">
      <c r="A17" s="115" t="s">
        <v>144</v>
      </c>
      <c r="B17" s="116" t="s">
        <v>38</v>
      </c>
      <c r="C17" s="179" t="s">
        <v>39</v>
      </c>
      <c r="D17" s="196" t="s">
        <v>12</v>
      </c>
      <c r="E17" s="189">
        <v>1</v>
      </c>
      <c r="F17" s="117">
        <v>2</v>
      </c>
      <c r="G17" s="117">
        <v>4</v>
      </c>
      <c r="H17" s="143">
        <v>0</v>
      </c>
      <c r="I17" s="164">
        <f t="shared" si="0"/>
        <v>7</v>
      </c>
      <c r="J17" s="156" t="s">
        <v>135</v>
      </c>
    </row>
    <row r="18" spans="1:11" s="59" customFormat="1" ht="14.1" customHeight="1">
      <c r="A18" s="118" t="s">
        <v>145</v>
      </c>
      <c r="B18" s="75" t="s">
        <v>38</v>
      </c>
      <c r="C18" s="180" t="s">
        <v>39</v>
      </c>
      <c r="D18" s="197" t="s">
        <v>12</v>
      </c>
      <c r="E18" s="190">
        <v>0</v>
      </c>
      <c r="F18" s="76">
        <v>3</v>
      </c>
      <c r="G18" s="76">
        <v>0</v>
      </c>
      <c r="H18" s="142">
        <v>0</v>
      </c>
      <c r="I18" s="165">
        <f t="shared" si="0"/>
        <v>3</v>
      </c>
      <c r="J18" s="157"/>
    </row>
    <row r="19" spans="1:11" s="59" customFormat="1" ht="14.1" customHeight="1" thickBot="1">
      <c r="A19" s="79" t="s">
        <v>146</v>
      </c>
      <c r="B19" s="80" t="s">
        <v>41</v>
      </c>
      <c r="C19" s="181" t="s">
        <v>157</v>
      </c>
      <c r="D19" s="201" t="s">
        <v>12</v>
      </c>
      <c r="E19" s="187"/>
      <c r="F19" s="81">
        <v>0</v>
      </c>
      <c r="G19" s="81">
        <v>0</v>
      </c>
      <c r="H19" s="141">
        <v>0</v>
      </c>
      <c r="I19" s="162">
        <f t="shared" si="0"/>
        <v>0</v>
      </c>
      <c r="J19" s="158" t="s">
        <v>135</v>
      </c>
    </row>
    <row r="20" spans="1:11" s="59" customFormat="1" ht="14.1" customHeight="1">
      <c r="A20" s="101" t="s">
        <v>149</v>
      </c>
      <c r="B20" s="75" t="s">
        <v>41</v>
      </c>
      <c r="C20" s="182" t="s">
        <v>65</v>
      </c>
      <c r="D20" s="202" t="s">
        <v>66</v>
      </c>
      <c r="E20" s="218"/>
      <c r="F20" s="76"/>
      <c r="G20" s="76"/>
      <c r="H20" s="76"/>
      <c r="I20" s="219"/>
      <c r="J20" s="215" t="s">
        <v>82</v>
      </c>
    </row>
    <row r="21" spans="1:11" s="59" customFormat="1" ht="14.1" customHeight="1">
      <c r="A21" s="102" t="s">
        <v>150</v>
      </c>
      <c r="B21" s="77" t="s">
        <v>41</v>
      </c>
      <c r="C21" s="183" t="s">
        <v>166</v>
      </c>
      <c r="D21" s="203" t="s">
        <v>78</v>
      </c>
      <c r="E21" s="220"/>
      <c r="F21" s="78"/>
      <c r="G21" s="78"/>
      <c r="H21" s="78"/>
      <c r="I21" s="221"/>
      <c r="J21" s="216" t="s">
        <v>82</v>
      </c>
    </row>
    <row r="22" spans="1:11" s="59" customFormat="1" ht="14.1" customHeight="1" thickBot="1">
      <c r="A22" s="103" t="s">
        <v>153</v>
      </c>
      <c r="B22" s="80" t="s">
        <v>41</v>
      </c>
      <c r="C22" s="181" t="s">
        <v>154</v>
      </c>
      <c r="D22" s="201" t="s">
        <v>12</v>
      </c>
      <c r="E22" s="222"/>
      <c r="F22" s="81"/>
      <c r="G22" s="81"/>
      <c r="H22" s="81"/>
      <c r="I22" s="223"/>
      <c r="J22" s="217" t="s">
        <v>136</v>
      </c>
    </row>
    <row r="23" spans="1:11" ht="13.5" thickBot="1">
      <c r="E23" s="2"/>
      <c r="F23" s="2"/>
      <c r="G23" s="2"/>
      <c r="H23" s="2"/>
    </row>
    <row r="24" spans="1:11">
      <c r="A24" s="125" t="s">
        <v>168</v>
      </c>
      <c r="C24" s="204" t="s">
        <v>22</v>
      </c>
      <c r="D24" s="205">
        <f>SUBTOTAL(3,$A$3:$A$19)</f>
        <v>17</v>
      </c>
      <c r="E24" s="207">
        <f>SUBTOTAL(9,$E$3:$E$17)</f>
        <v>116</v>
      </c>
      <c r="F24" s="208">
        <f>SUBTOTAL(9,$F$3:$F$19)</f>
        <v>87</v>
      </c>
      <c r="G24" s="208">
        <f>SUBTOTAL(9,$G$3:$G$19)</f>
        <v>41.5</v>
      </c>
      <c r="H24" s="209">
        <f>SUBTOTAL(9,$H$3:$H$19)</f>
        <v>9</v>
      </c>
      <c r="I24" s="166">
        <f>SUBTOTAL(9,$I$3:$I$19)</f>
        <v>253.5</v>
      </c>
      <c r="J24" s="210" t="s">
        <v>87</v>
      </c>
      <c r="K24" s="11"/>
    </row>
    <row r="25" spans="1:11" ht="13.5" thickBot="1">
      <c r="C25" s="204" t="s">
        <v>23</v>
      </c>
      <c r="D25" s="206" t="s">
        <v>87</v>
      </c>
      <c r="E25" s="211">
        <f>SUBTOTAL(9,$E$3:$E$19)/D24</f>
        <v>6.8235294117647056</v>
      </c>
      <c r="F25" s="212">
        <f>SUBTOTAL(9,$F$3:$F$19)/D24</f>
        <v>5.117647058823529</v>
      </c>
      <c r="G25" s="212">
        <f>SUBTOTAL(9,$G$3:$G$19)/D24</f>
        <v>2.4411764705882355</v>
      </c>
      <c r="H25" s="213">
        <f>SUBTOTAL(9,$H$3:$H$19)/D24</f>
        <v>0.52941176470588236</v>
      </c>
      <c r="I25" s="167">
        <f>SUBTOTAL(9,$I$3:$I$19)/D24</f>
        <v>14.911764705882353</v>
      </c>
      <c r="J25" s="214" t="s">
        <v>87</v>
      </c>
      <c r="K25" s="11"/>
    </row>
    <row r="32" spans="1:11">
      <c r="E32" s="2"/>
      <c r="F32" s="2"/>
      <c r="G32" s="2"/>
      <c r="H32" s="2"/>
    </row>
    <row r="33" spans="1:6">
      <c r="A33" s="225" t="s">
        <v>24</v>
      </c>
      <c r="B33" s="226" t="s">
        <v>52</v>
      </c>
      <c r="C33" s="225" t="s">
        <v>25</v>
      </c>
      <c r="D33" s="225" t="s">
        <v>53</v>
      </c>
      <c r="F33" s="6"/>
    </row>
    <row r="34" spans="1:6">
      <c r="A34" s="224"/>
      <c r="B34" s="10"/>
      <c r="C34" s="224"/>
      <c r="D34" s="224"/>
      <c r="F34" s="6"/>
    </row>
    <row r="35" spans="1:6">
      <c r="A35" s="15"/>
      <c r="B35" s="17">
        <v>1</v>
      </c>
      <c r="C35" s="18" t="s">
        <v>27</v>
      </c>
      <c r="D35" s="31" t="s">
        <v>97</v>
      </c>
      <c r="F35" s="6"/>
    </row>
    <row r="36" spans="1:6">
      <c r="A36" s="19" t="s">
        <v>99</v>
      </c>
      <c r="B36" s="17">
        <v>1.1000000000000001</v>
      </c>
      <c r="C36" s="20" t="s">
        <v>28</v>
      </c>
      <c r="D36" s="31" t="s">
        <v>98</v>
      </c>
      <c r="F36" s="6"/>
    </row>
    <row r="37" spans="1:6">
      <c r="A37" s="44" t="s">
        <v>37</v>
      </c>
      <c r="B37" s="17">
        <v>1.2</v>
      </c>
      <c r="C37" s="21" t="s">
        <v>29</v>
      </c>
      <c r="D37" s="31" t="s">
        <v>96</v>
      </c>
      <c r="F37" s="6"/>
    </row>
    <row r="38" spans="1:6">
      <c r="A38" s="32"/>
      <c r="B38" s="17">
        <v>2</v>
      </c>
      <c r="C38" s="21" t="s">
        <v>29</v>
      </c>
      <c r="D38" s="31" t="s">
        <v>95</v>
      </c>
      <c r="F38" s="6"/>
    </row>
    <row r="39" spans="1:6">
      <c r="A39" s="19" t="s">
        <v>54</v>
      </c>
      <c r="B39" s="24">
        <v>2.1</v>
      </c>
      <c r="C39" s="5" t="s">
        <v>30</v>
      </c>
      <c r="D39" s="7" t="s">
        <v>31</v>
      </c>
      <c r="F39" s="6"/>
    </row>
    <row r="40" spans="1:6">
      <c r="A40" s="55" t="s">
        <v>72</v>
      </c>
      <c r="B40" s="24">
        <v>2.2000000000000002</v>
      </c>
      <c r="C40" s="3"/>
      <c r="D40" s="48"/>
      <c r="F40" s="6"/>
    </row>
    <row r="41" spans="1:6">
      <c r="A41" s="15"/>
      <c r="B41" s="24">
        <v>3</v>
      </c>
      <c r="C41" s="49" t="s">
        <v>84</v>
      </c>
      <c r="D41" s="47">
        <f>COUNTIF(C3:C19,"ICHB")</f>
        <v>10</v>
      </c>
      <c r="F41" s="6"/>
    </row>
    <row r="42" spans="1:6">
      <c r="A42" s="23" t="s">
        <v>17</v>
      </c>
      <c r="B42" s="25">
        <v>3.1</v>
      </c>
      <c r="C42" s="50" t="s">
        <v>85</v>
      </c>
      <c r="D42" s="47">
        <f>COUNTIF(D3:D19,"Bucureşti")-D41</f>
        <v>5</v>
      </c>
      <c r="F42" s="6"/>
    </row>
    <row r="43" spans="1:6">
      <c r="A43" s="55" t="s">
        <v>91</v>
      </c>
      <c r="B43" s="24">
        <v>3.2</v>
      </c>
      <c r="C43" s="51" t="s">
        <v>86</v>
      </c>
      <c r="D43" s="47">
        <f>D24-D41-D42</f>
        <v>2</v>
      </c>
      <c r="F43" s="6"/>
    </row>
    <row r="44" spans="1:6">
      <c r="A44" s="15"/>
      <c r="B44" s="26">
        <v>4</v>
      </c>
      <c r="C44" s="52" t="s">
        <v>92</v>
      </c>
      <c r="D44" s="47">
        <f>D24-D45</f>
        <v>16</v>
      </c>
      <c r="F44" s="6"/>
    </row>
    <row r="45" spans="1:6">
      <c r="A45" s="30" t="s">
        <v>33</v>
      </c>
      <c r="B45" s="24">
        <v>4.0999999999999996</v>
      </c>
      <c r="C45" s="53" t="s">
        <v>44</v>
      </c>
      <c r="D45" s="47">
        <f>COUNTIF(B3:B19,"IX")</f>
        <v>1</v>
      </c>
      <c r="F45" s="6"/>
    </row>
    <row r="46" spans="1:6">
      <c r="A46" s="54" t="s">
        <v>43</v>
      </c>
      <c r="B46" s="24">
        <v>4.2</v>
      </c>
      <c r="C46" s="57" t="s">
        <v>94</v>
      </c>
      <c r="D46" s="47">
        <f>COUNTIF(J3:J19,"*♀*")</f>
        <v>7</v>
      </c>
      <c r="F46" s="6"/>
    </row>
    <row r="47" spans="1:6">
      <c r="F47" s="6"/>
    </row>
    <row r="48" spans="1:6">
      <c r="C48" s="58" t="s">
        <v>93</v>
      </c>
      <c r="D48" s="8">
        <f>COUNTIF(B3:B19,"VI")</f>
        <v>2</v>
      </c>
      <c r="F48" s="6"/>
    </row>
    <row r="49" spans="3:6">
      <c r="C49" s="45" t="s">
        <v>55</v>
      </c>
      <c r="D49" s="8">
        <f>COUNTIF(B3:B19,"VII")</f>
        <v>5</v>
      </c>
      <c r="F49" s="6"/>
    </row>
    <row r="50" spans="3:6">
      <c r="C50" s="4" t="s">
        <v>56</v>
      </c>
      <c r="D50" s="8">
        <f>COUNTIF(B3:B19,"VIII")</f>
        <v>9</v>
      </c>
    </row>
  </sheetData>
  <sortState ref="A5:J6">
    <sortCondition descending="1" ref="A5:A6"/>
  </sortState>
  <pageMargins left="0.78749999999999998" right="0.78749999999999998" top="0.46041666666666664" bottom="0.23055555555555557" header="0.14027777777777778" footer="0.14027777777777778"/>
  <pageSetup firstPageNumber="0" orientation="portrait" verticalDpi="300" r:id="rId1"/>
  <headerFooter alignWithMargins="0">
    <oddHeader>&amp;L&amp;"Times New Roman,Regular"&amp;12&amp;D&amp;C&amp;"Times New Roman,Regular"&amp;12STARS of MATHEMATICS - Juniors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Seniors</vt:lpstr>
      <vt:lpstr>Juniors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</cp:lastModifiedBy>
  <cp:lastPrinted>2014-11-29T16:05:05Z</cp:lastPrinted>
  <dcterms:created xsi:type="dcterms:W3CDTF">2013-10-19T17:35:11Z</dcterms:created>
  <dcterms:modified xsi:type="dcterms:W3CDTF">2014-12-14T13:13:22Z</dcterms:modified>
</cp:coreProperties>
</file>